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publishItems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f64617fa17eba0/Bureau/"/>
    </mc:Choice>
  </mc:AlternateContent>
  <xr:revisionPtr revIDLastSave="2" documentId="14_{AEA32803-4990-4B22-8F81-901BC7685EFB}" xr6:coauthVersionLast="47" xr6:coauthVersionMax="47" xr10:uidLastSave="{C816679F-4654-4F2E-9DA4-9E3B790D66F0}"/>
  <workbookProtection workbookAlgorithmName="SHA-512" workbookHashValue="EY9mzHJs2CNz7i0aZSpXj7FeT+b80mrTf7kdv0Je3iDxXtxfwO7TRxS+ai6RIZROCxfHWXVLD501quks5a7exg==" workbookSaltValue="AfIkJK2n0zXVR+5L12waww==" workbookSpinCount="100000" lockStructure="1"/>
  <bookViews>
    <workbookView xWindow="1572" yWindow="0" windowWidth="20292" windowHeight="12108" xr2:uid="{2DC2645E-4031-4721-AA7B-96936B6986FA}"/>
  </bookViews>
  <sheets>
    <sheet name="Feuil1" sheetId="1" r:id="rId1"/>
    <sheet name="Données" sheetId="2" r:id="rId2"/>
  </sheets>
  <definedNames>
    <definedName name="BEC">Données!$AG$2:$AG$4</definedName>
    <definedName name="Chambres">Données!$C$2:$C$6</definedName>
    <definedName name="CHOIX">Données!#REF!</definedName>
    <definedName name="CUISSON">Données!$AD$2:$AD$4</definedName>
    <definedName name="Devis">Feuil1!$C$11:$C$70</definedName>
    <definedName name="Devis_pieuvres" publishToServer="1">Feuil1!$B$9:$F$87</definedName>
    <definedName name="FOUR">Données!$AC$2:$AC$4</definedName>
    <definedName name="INTC">Données!$O$2:$O$9</definedName>
    <definedName name="INTCOUL">Données!$X$2:$X$9</definedName>
    <definedName name="interC">Données!$E$2:$E$4</definedName>
    <definedName name="INTS">Données!$J$2:$J$9</definedName>
    <definedName name="INTSDB">Données!$S$2:$S$3</definedName>
    <definedName name="INTT">Données!$AA$2:$AA$9</definedName>
    <definedName name="INTWC">Données!$V$2:$V$3</definedName>
    <definedName name="MARQUE">Données!$A$2:$A$8</definedName>
    <definedName name="MLV">Données!$AE$2:$AE$3</definedName>
    <definedName name="PCC">Données!$P$2:$P$4</definedName>
    <definedName name="PCCOUL">Données!$Y$2:$Y$9</definedName>
    <definedName name="PCS">Données!$K$2:$K$9</definedName>
    <definedName name="PCSDB">Données!$T$2:$T$3</definedName>
    <definedName name="PCT">Données!$AB$2:$AB$10</definedName>
    <definedName name="PL">Données!$D$2:$D$5</definedName>
    <definedName name="PLC">Données!$D$2:$D$5</definedName>
    <definedName name="PLCOUL">Données!$W$2:$W$9</definedName>
    <definedName name="PLS">Données!$I$2:$I$9</definedName>
    <definedName name="PLSDB">Données!$R$2:$R$5</definedName>
    <definedName name="PLT">Données!$Z$2:$Z$10</definedName>
    <definedName name="PLWC">Données!$U$2:$U$3</definedName>
    <definedName name="PriseC">Données!$F$2:$F$6</definedName>
    <definedName name="PriseTV">Données!#REF!</definedName>
    <definedName name="RJC">Données!$H$2:$H$4</definedName>
    <definedName name="RJS">Données!$M$2:$M$5</definedName>
    <definedName name="SDBS">Données!$AM$2:$AM$4</definedName>
    <definedName name="SL">Données!$AF$2:$AF$4</definedName>
    <definedName name="Surface">Données!$B$2:$B$22</definedName>
    <definedName name="TD">Données!$AI$2:$AI$3</definedName>
    <definedName name="TDM">Données!$AN$2:$AN$4</definedName>
    <definedName name="TVC">Données!$G$2:$G$4</definedName>
    <definedName name="TVS">Données!$L$2:$L$6</definedName>
    <definedName name="VDI">Données!$AJ$2:$AJ$3</definedName>
    <definedName name="VMC">Données!#REF!</definedName>
    <definedName name="VMCD">Données!$AL$2:$AL$3</definedName>
    <definedName name="VMCS">Données!$AK$2:$AK$3</definedName>
    <definedName name="VR">Données!$AH$2:$AH$12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F2" i="1"/>
  <c r="E60" i="1"/>
  <c r="D66" i="1"/>
  <c r="E66" i="1" s="1"/>
  <c r="D67" i="1"/>
  <c r="E67" i="1" s="1"/>
  <c r="E69" i="1"/>
  <c r="E68" i="1"/>
  <c r="E64" i="1"/>
  <c r="E63" i="1"/>
  <c r="E62" i="1"/>
  <c r="E61" i="1"/>
  <c r="E59" i="1"/>
  <c r="E58" i="1"/>
  <c r="E56" i="1"/>
  <c r="E55" i="1"/>
  <c r="E54" i="1"/>
  <c r="E51" i="1"/>
  <c r="E50" i="1"/>
  <c r="E49" i="1"/>
  <c r="E46" i="1"/>
  <c r="E45" i="1"/>
  <c r="E40" i="1"/>
  <c r="E39" i="1"/>
  <c r="E38" i="1"/>
  <c r="E35" i="1"/>
  <c r="E34" i="1"/>
  <c r="E33" i="1"/>
  <c r="E32" i="1"/>
  <c r="E29" i="1"/>
  <c r="E28" i="1"/>
  <c r="E27" i="1"/>
  <c r="E26" i="1"/>
  <c r="E25" i="1"/>
  <c r="E22" i="1"/>
  <c r="E21" i="1"/>
  <c r="E20" i="1"/>
  <c r="E19" i="1"/>
  <c r="E18" i="1"/>
  <c r="E23" i="1" l="1"/>
  <c r="F23" i="1" s="1"/>
  <c r="F64" i="1"/>
  <c r="F69" i="1"/>
  <c r="F35" i="1"/>
  <c r="F51" i="1"/>
  <c r="F46" i="1"/>
  <c r="F40" i="1"/>
  <c r="E42" i="1" s="1"/>
  <c r="F42" i="1" s="1"/>
  <c r="F29" i="1"/>
  <c r="F56" i="1"/>
  <c r="E24" i="1"/>
  <c r="F70" i="1" l="1"/>
  <c r="F71" i="1" s="1"/>
  <c r="F72" i="1" s="1"/>
  <c r="F73" i="1" s="1"/>
</calcChain>
</file>

<file path=xl/sharedStrings.xml><?xml version="1.0" encoding="utf-8"?>
<sst xmlns="http://schemas.openxmlformats.org/spreadsheetml/2006/main" count="171" uniqueCount="163">
  <si>
    <t>Devis N°</t>
  </si>
  <si>
    <t>KRAFS SYSTEMES</t>
  </si>
  <si>
    <t>Nom du Projet</t>
  </si>
  <si>
    <t>2 rue de l'épine</t>
  </si>
  <si>
    <t>Adresse :</t>
  </si>
  <si>
    <t>Code postale</t>
  </si>
  <si>
    <t>Tel : 07.85.06.20.04</t>
  </si>
  <si>
    <t>N° de TVA :</t>
  </si>
  <si>
    <t>krafs.systemes@gmail.com</t>
  </si>
  <si>
    <t>Contact :</t>
  </si>
  <si>
    <t>Gamme SCHNEIDER ODACE</t>
  </si>
  <si>
    <t>Référence</t>
  </si>
  <si>
    <t>Prix Unitaire H.T</t>
  </si>
  <si>
    <t>Prix Total H.T</t>
  </si>
  <si>
    <t>Détail H.T Zone</t>
  </si>
  <si>
    <t>Chambres</t>
  </si>
  <si>
    <t>Nombre de chambres</t>
  </si>
  <si>
    <t>PL CH</t>
  </si>
  <si>
    <t>INT CH</t>
  </si>
  <si>
    <t>Nombre d'interrupteurs par chambre</t>
  </si>
  <si>
    <t>PC CH</t>
  </si>
  <si>
    <t>Nombre de prises de courant par chambre</t>
  </si>
  <si>
    <t>TV CH</t>
  </si>
  <si>
    <t>Nombre de prise TV par chambre</t>
  </si>
  <si>
    <t>RJ CH</t>
  </si>
  <si>
    <t>Nombre de prise RJ45  par chambre</t>
  </si>
  <si>
    <t>Salon</t>
  </si>
  <si>
    <t>PL SA</t>
  </si>
  <si>
    <t>Nombre de points Lumineux Salon</t>
  </si>
  <si>
    <t>INT SA</t>
  </si>
  <si>
    <t>Nombre d'interrupteurs Salon</t>
  </si>
  <si>
    <t>PC SA</t>
  </si>
  <si>
    <t>Nombre de prises de courant Salon</t>
  </si>
  <si>
    <t>TV SA</t>
  </si>
  <si>
    <t>Nombre de prises TV Salon</t>
  </si>
  <si>
    <t>RJ SA</t>
  </si>
  <si>
    <t>Nombre de prise RJ45 Salon</t>
  </si>
  <si>
    <t>Cuisine</t>
  </si>
  <si>
    <t>PL C</t>
  </si>
  <si>
    <t>Nombre de points Lumineux Cuisine</t>
  </si>
  <si>
    <t>INT C</t>
  </si>
  <si>
    <t>Nombre d'interrupteurs Cuisine</t>
  </si>
  <si>
    <t>PC C</t>
  </si>
  <si>
    <t>Nombre de prises de courant Cuisine</t>
  </si>
  <si>
    <t>RJ C</t>
  </si>
  <si>
    <t>Nombre de prise RJ45 Cuisine</t>
  </si>
  <si>
    <t>SDB</t>
  </si>
  <si>
    <t>PL SD</t>
  </si>
  <si>
    <t>Nombre de points Lumineux SDB</t>
  </si>
  <si>
    <t>INT SD</t>
  </si>
  <si>
    <t>Nombre d'interrupteurs SDB</t>
  </si>
  <si>
    <t>PC SD</t>
  </si>
  <si>
    <t>Nombre de prises de courant SDB</t>
  </si>
  <si>
    <t>WC</t>
  </si>
  <si>
    <t>PL W</t>
  </si>
  <si>
    <t>Nombre de points Lumineux WC</t>
  </si>
  <si>
    <t>INT W</t>
  </si>
  <si>
    <t>Nombre d'interrupteurs WC</t>
  </si>
  <si>
    <t>Entrée Couloir</t>
  </si>
  <si>
    <t>PL EN</t>
  </si>
  <si>
    <t>Nombre de points Lumineux Entré / Couloir</t>
  </si>
  <si>
    <t>INT EN</t>
  </si>
  <si>
    <t>Nombre d'interrupteurs Couloir</t>
  </si>
  <si>
    <t>PC EN</t>
  </si>
  <si>
    <t>Nombre de prises de courant Entrée / Couloir</t>
  </si>
  <si>
    <t>Terrasse</t>
  </si>
  <si>
    <t>PL T</t>
  </si>
  <si>
    <t>Nombre de points Lumineux Terrasse</t>
  </si>
  <si>
    <t>INT T</t>
  </si>
  <si>
    <t>Nombre d'interrupteurs Terrasse</t>
  </si>
  <si>
    <t>PC T</t>
  </si>
  <si>
    <t>Nombre de prises de courant Terrasse</t>
  </si>
  <si>
    <t>Prise spécialisé</t>
  </si>
  <si>
    <t>PC F</t>
  </si>
  <si>
    <t>Prise Four électrique</t>
  </si>
  <si>
    <t>PC 32</t>
  </si>
  <si>
    <t>Prise Plaque de cuisson</t>
  </si>
  <si>
    <t>PC ML</t>
  </si>
  <si>
    <t>Prise Machine à Laver</t>
  </si>
  <si>
    <t>PC SL</t>
  </si>
  <si>
    <t>BEC</t>
  </si>
  <si>
    <t>Ballon eau chaude</t>
  </si>
  <si>
    <t>VR</t>
  </si>
  <si>
    <t>Alim Volet roulant électrique + commandes filaires</t>
  </si>
  <si>
    <t xml:space="preserve">Tableaux </t>
  </si>
  <si>
    <t>SCHNEIDER</t>
  </si>
  <si>
    <t>TD G</t>
  </si>
  <si>
    <t>VDI</t>
  </si>
  <si>
    <t>Coffret de communication</t>
  </si>
  <si>
    <t>VMC S</t>
  </si>
  <si>
    <t>VMC Aldes ou OZEO ou équivalent Simple Flux</t>
  </si>
  <si>
    <t>VMC D</t>
  </si>
  <si>
    <t>VMC Aldes ou OZEO ou équivalent Double Flux</t>
  </si>
  <si>
    <t>Total H.T</t>
  </si>
  <si>
    <t>TVA 20 %</t>
  </si>
  <si>
    <t>TOTAL TTC</t>
  </si>
  <si>
    <t>Net à payer</t>
  </si>
  <si>
    <t>MARQUE</t>
  </si>
  <si>
    <t>Surface</t>
  </si>
  <si>
    <t xml:space="preserve"> PL</t>
  </si>
  <si>
    <t>interC</t>
  </si>
  <si>
    <t>PriseC</t>
  </si>
  <si>
    <t>TVC</t>
  </si>
  <si>
    <t>RJC</t>
  </si>
  <si>
    <t>PLS</t>
  </si>
  <si>
    <t>INTS</t>
  </si>
  <si>
    <t>PCS</t>
  </si>
  <si>
    <t>TVS</t>
  </si>
  <si>
    <t>RJS</t>
  </si>
  <si>
    <t>PLC</t>
  </si>
  <si>
    <t>INTC</t>
  </si>
  <si>
    <t>PCC</t>
  </si>
  <si>
    <t>PLSDB</t>
  </si>
  <si>
    <t>INTSDB</t>
  </si>
  <si>
    <t>PCSDB</t>
  </si>
  <si>
    <t>PLWC</t>
  </si>
  <si>
    <t>INTWC</t>
  </si>
  <si>
    <t>PLCOUL</t>
  </si>
  <si>
    <t>INTCOUL</t>
  </si>
  <si>
    <t>PCCOUL</t>
  </si>
  <si>
    <t>PLT</t>
  </si>
  <si>
    <t>INTT</t>
  </si>
  <si>
    <t>PCT</t>
  </si>
  <si>
    <t>FOUR</t>
  </si>
  <si>
    <t>CUISSON</t>
  </si>
  <si>
    <t>MLV</t>
  </si>
  <si>
    <t>SL</t>
  </si>
  <si>
    <t>TD</t>
  </si>
  <si>
    <t>VMCD</t>
  </si>
  <si>
    <t>SDBS</t>
  </si>
  <si>
    <t>TDM</t>
  </si>
  <si>
    <t>HAGER</t>
  </si>
  <si>
    <t>Gamme SCHNEIDER  OVALIS</t>
  </si>
  <si>
    <t>Gamme LEGRAND DOOXIE</t>
  </si>
  <si>
    <t>LEGRAND</t>
  </si>
  <si>
    <t>Gamme LEGRAND MOSAIC</t>
  </si>
  <si>
    <t>Gamme HAGER ESSENSYA</t>
  </si>
  <si>
    <t>Gamme NIKO Intensse</t>
  </si>
  <si>
    <t>Gamme NIKO Pure</t>
  </si>
  <si>
    <t xml:space="preserve">Date d'émission </t>
  </si>
  <si>
    <t>Choix de Marques d'appareillage Standard équivalent</t>
  </si>
  <si>
    <t>Renseignez les champs Quantités selon vos souhaits</t>
  </si>
  <si>
    <t xml:space="preserve"> Veuillez nous retourner le formulaire pré remplie</t>
  </si>
  <si>
    <t>Pour la pose des pieuvres électriques d'un logement de type T4, vous pouvez compter 6 à 7 jours de travail avec deux électriciens, chantier fini</t>
  </si>
  <si>
    <t>Pour la pose des pieuvres électriques d'un logement de type T3, vous pouvez compter 5 à 6 jours de travail avec deux électriciens, chantier fini</t>
  </si>
  <si>
    <t>Pour la pose des pieuvres électriques d'un logement de type T2, vous pouvez compter 4 à 5 jours de travail avec deux électriciens, chantier fini</t>
  </si>
  <si>
    <t>Il faut également prévoir 120 euros pour l'attestation de conformité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</si>
  <si>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Les prix ci-dessus sont à titre indicatif et n'incluent pas la pose de votre installation électrique</t>
    </r>
  </si>
  <si>
    <t>Désignation des pieuvres électriques</t>
  </si>
  <si>
    <t>Quantité</t>
  </si>
  <si>
    <r>
      <rPr>
        <b/>
        <sz val="12"/>
        <color rgb="FFC00000"/>
        <rFont val="Calibri"/>
        <family val="2"/>
        <scheme val="minor"/>
      </rPr>
      <t>SDB</t>
    </r>
    <r>
      <rPr>
        <b/>
        <sz val="14"/>
        <color rgb="FFC00000"/>
        <rFont val="Calibri"/>
        <family val="2"/>
        <scheme val="minor"/>
      </rPr>
      <t xml:space="preserve"> S</t>
    </r>
    <r>
      <rPr>
        <b/>
        <sz val="10"/>
        <color rgb="FFC00000"/>
        <rFont val="Calibri"/>
        <family val="2"/>
        <scheme val="minor"/>
      </rPr>
      <t>upplémentaire</t>
    </r>
  </si>
  <si>
    <t>Point Hotte</t>
  </si>
  <si>
    <t>Prise Sèche Linge</t>
  </si>
  <si>
    <t>Tableau électrique monté câblé</t>
  </si>
  <si>
    <r>
      <rPr>
        <b/>
        <sz val="11"/>
        <color theme="1"/>
        <rFont val="Calibri"/>
        <family val="2"/>
        <scheme val="minor"/>
      </rPr>
      <t>Condition de règlement</t>
    </r>
    <r>
      <rPr>
        <sz val="11"/>
        <color theme="1"/>
        <rFont val="Calibri"/>
        <family val="2"/>
        <scheme val="minor"/>
      </rPr>
      <t xml:space="preserve"> :  30% à la commande 30% en début de travaux, règlement à la réception des travaux</t>
    </r>
  </si>
  <si>
    <t>Krafs systèmes 2 rue de l'épine 59650 Villeneuve d'Ascq contact: krafs.systemes@gmail.com Tel: 07.85.06.20.05</t>
  </si>
  <si>
    <t>Formulaire et calcul pré devis des travaux d'électricité</t>
  </si>
  <si>
    <t>59650 Villeneuve d'Ascq</t>
  </si>
  <si>
    <t xml:space="preserve">Adresse du projet </t>
  </si>
  <si>
    <t xml:space="preserve">Nom </t>
  </si>
  <si>
    <t xml:space="preserve">Nombre de points Lumineux par chambre </t>
  </si>
  <si>
    <t>Surface Totale Habitable en m²</t>
  </si>
  <si>
    <t xml:space="preserve">                                                                             Deplacez le curseur pour la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</si>
</sst>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vertical="center"/>
    </xf>
    <xf numFmtId="0" fontId="4" fillId="5" borderId="0" xfId="0" applyFont="1" applyFill="1"/>
    <xf numFmtId="0" fontId="5" fillId="5" borderId="0" xfId="0" applyFont="1" applyFill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6" fillId="5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/>
    </xf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5" borderId="0" xfId="0" applyFont="1" applyFill="1" applyAlignment="1" applyProtection="1">
      <alignment horizontal="center" vertical="center"/>
      <protection locked="0"/>
    </xf>
    <xf numFmtId="164" fontId="7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right"/>
    </xf>
    <xf numFmtId="164" fontId="7" fillId="5" borderId="0" xfId="0" applyNumberFormat="1" applyFont="1" applyFill="1" applyAlignment="1">
      <alignment horizontal="right" vertical="center"/>
    </xf>
    <xf numFmtId="0" fontId="6" fillId="5" borderId="3" xfId="0" applyFont="1" applyFill="1" applyBorder="1" applyAlignment="1" applyProtection="1">
      <alignment horizontal="center"/>
      <protection locked="0"/>
    </xf>
    <xf numFmtId="164" fontId="7" fillId="5" borderId="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/>
    </xf>
    <xf numFmtId="164" fontId="7" fillId="5" borderId="4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13" fillId="6" borderId="1" xfId="0" applyFont="1" applyFill="1" applyBorder="1" applyAlignment="1">
      <alignment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right"/>
    </xf>
    <xf numFmtId="0" fontId="3" fillId="5" borderId="6" xfId="0" applyFont="1" applyFill="1" applyBorder="1"/>
    <xf numFmtId="0" fontId="11" fillId="6" borderId="7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3" fillId="5" borderId="9" xfId="0" applyFont="1" applyFill="1" applyBorder="1" applyAlignment="1">
      <alignment vertical="center"/>
    </xf>
    <xf numFmtId="0" fontId="9" fillId="5" borderId="3" xfId="0" applyFont="1" applyFill="1" applyBorder="1"/>
    <xf numFmtId="0" fontId="0" fillId="5" borderId="3" xfId="0" applyFill="1" applyBorder="1"/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/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5" xfId="0" applyFill="1" applyBorder="1"/>
    <xf numFmtId="164" fontId="7" fillId="5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center" vertical="center"/>
    </xf>
    <xf numFmtId="0" fontId="3" fillId="5" borderId="8" xfId="0" applyFont="1" applyFill="1" applyBorder="1"/>
    <xf numFmtId="0" fontId="6" fillId="5" borderId="8" xfId="0" applyFont="1" applyFill="1" applyBorder="1" applyAlignment="1" applyProtection="1">
      <alignment horizontal="center"/>
      <protection locked="0"/>
    </xf>
    <xf numFmtId="164" fontId="5" fillId="5" borderId="0" xfId="0" applyNumberFormat="1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/>
    </xf>
    <xf numFmtId="0" fontId="0" fillId="5" borderId="10" xfId="0" applyFill="1" applyBorder="1"/>
    <xf numFmtId="0" fontId="0" fillId="5" borderId="2" xfId="0" applyFill="1" applyBorder="1"/>
    <xf numFmtId="0" fontId="0" fillId="5" borderId="12" xfId="0" applyFill="1" applyBorder="1"/>
    <xf numFmtId="0" fontId="3" fillId="5" borderId="0" xfId="0" applyFont="1" applyFill="1" applyAlignment="1">
      <alignment horizontal="right"/>
    </xf>
    <xf numFmtId="0" fontId="6" fillId="6" borderId="1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/>
    <xf numFmtId="164" fontId="6" fillId="5" borderId="3" xfId="0" applyNumberFormat="1" applyFont="1" applyFill="1" applyBorder="1"/>
    <xf numFmtId="164" fontId="7" fillId="5" borderId="0" xfId="0" applyNumberFormat="1" applyFont="1" applyFill="1" applyAlignment="1">
      <alignment horizontal="center" vertical="center"/>
    </xf>
    <xf numFmtId="0" fontId="3" fillId="5" borderId="13" xfId="0" applyFont="1" applyFill="1" applyBorder="1" applyAlignment="1">
      <alignment horizontal="right"/>
    </xf>
    <xf numFmtId="0" fontId="3" fillId="5" borderId="13" xfId="0" applyFont="1" applyFill="1" applyBorder="1"/>
    <xf numFmtId="164" fontId="7" fillId="5" borderId="6" xfId="0" applyNumberFormat="1" applyFont="1" applyFill="1" applyBorder="1" applyAlignment="1">
      <alignment horizontal="right"/>
    </xf>
    <xf numFmtId="0" fontId="4" fillId="5" borderId="5" xfId="0" applyFont="1" applyFill="1" applyBorder="1"/>
    <xf numFmtId="0" fontId="4" fillId="5" borderId="13" xfId="0" applyFont="1" applyFill="1" applyBorder="1"/>
    <xf numFmtId="0" fontId="7" fillId="5" borderId="4" xfId="0" applyFont="1" applyFill="1" applyBorder="1"/>
    <xf numFmtId="0" fontId="8" fillId="5" borderId="6" xfId="0" applyFont="1" applyFill="1" applyBorder="1" applyAlignment="1">
      <alignment horizontal="center"/>
    </xf>
    <xf numFmtId="164" fontId="12" fillId="5" borderId="0" xfId="0" applyNumberFormat="1" applyFont="1" applyFill="1" applyAlignment="1">
      <alignment horizontal="left"/>
    </xf>
    <xf numFmtId="164" fontId="7" fillId="5" borderId="3" xfId="0" applyNumberFormat="1" applyFont="1" applyFill="1" applyBorder="1"/>
    <xf numFmtId="164" fontId="6" fillId="6" borderId="1" xfId="0" applyNumberFormat="1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/>
    <xf numFmtId="164" fontId="7" fillId="7" borderId="1" xfId="0" applyNumberFormat="1" applyFont="1" applyFill="1" applyBorder="1" applyAlignment="1">
      <alignment horizontal="center" vertical="center"/>
    </xf>
    <xf numFmtId="164" fontId="7" fillId="7" borderId="1" xfId="2" applyNumberFormat="1" applyFont="1" applyFill="1" applyBorder="1" applyAlignment="1">
      <alignment vertical="center"/>
    </xf>
    <xf numFmtId="164" fontId="7" fillId="7" borderId="1" xfId="0" applyNumberFormat="1" applyFont="1" applyFill="1" applyBorder="1" applyAlignment="1">
      <alignment horizontal="center"/>
    </xf>
    <xf numFmtId="164" fontId="6" fillId="7" borderId="1" xfId="0" applyNumberFormat="1" applyFont="1" applyFill="1" applyBorder="1"/>
    <xf numFmtId="164" fontId="7" fillId="5" borderId="5" xfId="0" applyNumberFormat="1" applyFont="1" applyFill="1" applyBorder="1"/>
    <xf numFmtId="0" fontId="1" fillId="5" borderId="0" xfId="0" applyFont="1" applyFill="1"/>
    <xf numFmtId="0" fontId="17" fillId="8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7" borderId="3" xfId="0" applyFont="1" applyFill="1" applyBorder="1" applyAlignment="1" applyProtection="1">
      <alignment horizontal="center"/>
      <protection locked="0"/>
    </xf>
    <xf numFmtId="0" fontId="6" fillId="7" borderId="5" xfId="0" applyFont="1" applyFill="1" applyBorder="1" applyAlignment="1" applyProtection="1">
      <alignment horizontal="center"/>
      <protection locked="0"/>
    </xf>
    <xf numFmtId="164" fontId="12" fillId="7" borderId="10" xfId="0" applyNumberFormat="1" applyFont="1" applyFill="1" applyBorder="1" applyAlignment="1" applyProtection="1">
      <alignment horizontal="left"/>
      <protection locked="0"/>
    </xf>
    <xf numFmtId="164" fontId="12" fillId="7" borderId="12" xfId="0" applyNumberFormat="1" applyFont="1" applyFill="1" applyBorder="1" applyAlignment="1" applyProtection="1">
      <alignment horizontal="left"/>
      <protection locked="0"/>
    </xf>
    <xf numFmtId="14" fontId="12" fillId="7" borderId="6" xfId="0" applyNumberFormat="1" applyFont="1" applyFill="1" applyBorder="1" applyAlignment="1" applyProtection="1">
      <alignment horizontal="center"/>
      <protection locked="0"/>
    </xf>
    <xf numFmtId="49" fontId="12" fillId="7" borderId="11" xfId="0" applyNumberFormat="1" applyFont="1" applyFill="1" applyBorder="1" applyAlignment="1" applyProtection="1">
      <alignment horizontal="left"/>
      <protection locked="0"/>
    </xf>
    <xf numFmtId="164" fontId="7" fillId="7" borderId="0" xfId="0" applyNumberFormat="1" applyFont="1" applyFill="1" applyAlignment="1">
      <alignment horizontal="center"/>
    </xf>
    <xf numFmtId="164" fontId="6" fillId="7" borderId="4" xfId="0" applyNumberFormat="1" applyFont="1" applyFill="1" applyBorder="1"/>
    <xf numFmtId="0" fontId="18" fillId="5" borderId="5" xfId="0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>
      <alignment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vertical="center"/>
    </xf>
    <xf numFmtId="0" fontId="15" fillId="5" borderId="0" xfId="1" applyFill="1"/>
    <xf numFmtId="0" fontId="10" fillId="5" borderId="13" xfId="0" applyFont="1" applyFill="1" applyBorder="1" applyAlignment="1">
      <alignment horizontal="center"/>
    </xf>
    <xf numFmtId="0" fontId="3" fillId="7" borderId="0" xfId="0" applyFont="1" applyFill="1" applyAlignment="1" applyProtection="1">
      <alignment horizontal="center"/>
      <protection locked="0"/>
    </xf>
    <xf numFmtId="0" fontId="3" fillId="7" borderId="4" xfId="0" applyFont="1" applyFill="1" applyBorder="1" applyAlignment="1" applyProtection="1">
      <alignment horizontal="center"/>
      <protection locked="0"/>
    </xf>
    <xf numFmtId="164" fontId="7" fillId="7" borderId="10" xfId="0" applyNumberFormat="1" applyFont="1" applyFill="1" applyBorder="1" applyAlignment="1" applyProtection="1">
      <alignment horizontal="left"/>
      <protection locked="0"/>
    </xf>
    <xf numFmtId="164" fontId="7" fillId="7" borderId="11" xfId="0" applyNumberFormat="1" applyFont="1" applyFill="1" applyBorder="1" applyAlignment="1" applyProtection="1">
      <alignment horizontal="left"/>
      <protection locked="0"/>
    </xf>
    <xf numFmtId="164" fontId="7" fillId="7" borderId="2" xfId="0" applyNumberFormat="1" applyFont="1" applyFill="1" applyBorder="1" applyAlignment="1" applyProtection="1">
      <alignment horizontal="left"/>
      <protection locked="0"/>
    </xf>
    <xf numFmtId="164" fontId="7" fillId="7" borderId="4" xfId="0" applyNumberFormat="1" applyFont="1" applyFill="1" applyBorder="1" applyAlignment="1" applyProtection="1">
      <alignment horizontal="left"/>
      <protection locked="0"/>
    </xf>
    <xf numFmtId="164" fontId="7" fillId="7" borderId="12" xfId="0" applyNumberFormat="1" applyFont="1" applyFill="1" applyBorder="1" applyAlignment="1" applyProtection="1">
      <alignment horizontal="left"/>
      <protection locked="0"/>
    </xf>
    <xf numFmtId="164" fontId="7" fillId="7" borderId="6" xfId="0" applyNumberFormat="1" applyFont="1" applyFill="1" applyBorder="1" applyAlignment="1" applyProtection="1">
      <alignment horizontal="left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6" fmlaLink="$C$15" horiz="1" max="150" page="0" val="7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0</xdr:col>
      <xdr:colOff>708660</xdr:colOff>
      <xdr:row>2</xdr:row>
      <xdr:rowOff>25635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200"/>
          <a:ext cx="601980" cy="406635"/>
        </a:xfrm>
        <a:prstGeom prst="rect">
          <a:avLst/>
        </a:prstGeom>
      </xdr:spPr>
    </xdr:pic>
    <xdr:clientData/>
  </xdr:twoCellAnchor>
  <xdr:twoCellAnchor>
    <xdr:from>
      <xdr:col>1</xdr:col>
      <xdr:colOff>4960620</xdr:colOff>
      <xdr:row>9</xdr:row>
      <xdr:rowOff>83820</xdr:rowOff>
    </xdr:from>
    <xdr:to>
      <xdr:col>1</xdr:col>
      <xdr:colOff>5074920</xdr:colOff>
      <xdr:row>9</xdr:row>
      <xdr:rowOff>281940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25540" y="2103120"/>
          <a:ext cx="114300" cy="19812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</xdr:col>
      <xdr:colOff>335280</xdr:colOff>
      <xdr:row>10</xdr:row>
      <xdr:rowOff>76200</xdr:rowOff>
    </xdr:from>
    <xdr:to>
      <xdr:col>2</xdr:col>
      <xdr:colOff>449580</xdr:colOff>
      <xdr:row>10</xdr:row>
      <xdr:rowOff>274320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03720" y="2415540"/>
          <a:ext cx="114300" cy="19812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3055620</xdr:colOff>
          <xdr:row>14</xdr:row>
          <xdr:rowOff>7620</xdr:rowOff>
        </xdr:from>
        <xdr:to>
          <xdr:col>1</xdr:col>
          <xdr:colOff>5128260</xdr:colOff>
          <xdr:row>14</xdr:row>
          <xdr:rowOff>297180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2446020</xdr:colOff>
      <xdr:row>14</xdr:row>
      <xdr:rowOff>114300</xdr:rowOff>
    </xdr:from>
    <xdr:to>
      <xdr:col>1</xdr:col>
      <xdr:colOff>2697480</xdr:colOff>
      <xdr:row>14</xdr:row>
      <xdr:rowOff>213360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10940" y="3726180"/>
          <a:ext cx="251460" cy="99060"/>
        </a:xfrm>
        <a:prstGeom prst="right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fs.systemes@gmail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3BE4-AC42-440C-8E63-348A12853E94}">
  <sheetPr published="0">
    <pageSetUpPr fitToPage="1"/>
  </sheetPr>
  <dimension ref="A1:H87"/>
  <sheetViews>
    <sheetView showGridLines="0" tabSelected="1" topLeftCell="A53" workbookViewId="0">
      <selection activeCell="E77" sqref="E77"/>
    </sheetView>
  </sheetViews>
  <sheetFormatPr baseColWidth="10" defaultColWidth="11.44140625" defaultRowHeight="18" x14ac:dyDescent="0.35"/>
  <cols>
    <col min="1" max="1" width="18.44140625" customWidth="1"/>
    <col min="2" max="2" width="77.33203125" style="18" customWidth="1"/>
    <col min="3" max="3" width="17.6640625" style="19" customWidth="1"/>
    <col min="4" max="4" width="17.6640625" style="20" customWidth="1"/>
    <col min="5" max="5" width="17.6640625" style="21" customWidth="1"/>
    <col min="6" max="6" width="17.6640625" style="10" customWidth="1"/>
    <col min="7" max="7" width="15.33203125" style="10" customWidth="1"/>
    <col min="8" max="8" width="11.5546875" style="10"/>
  </cols>
  <sheetData>
    <row r="1" spans="1:8" x14ac:dyDescent="0.35">
      <c r="A1" s="49"/>
      <c r="B1" s="104" t="s">
        <v>156</v>
      </c>
      <c r="C1" s="104"/>
      <c r="D1" s="105"/>
      <c r="E1" s="92" t="s">
        <v>0</v>
      </c>
      <c r="F1" s="95"/>
    </row>
    <row r="2" spans="1:8" x14ac:dyDescent="0.35">
      <c r="A2" s="49"/>
      <c r="B2" s="5"/>
      <c r="C2" s="12"/>
      <c r="D2" s="75"/>
      <c r="E2" s="93" t="s">
        <v>139</v>
      </c>
      <c r="F2" s="94">
        <f ca="1">TODAY()</f>
        <v>45231</v>
      </c>
    </row>
    <row r="3" spans="1:8" x14ac:dyDescent="0.35">
      <c r="A3" s="49"/>
      <c r="B3" s="5"/>
      <c r="C3" s="12"/>
      <c r="D3" s="52"/>
      <c r="E3" s="24"/>
    </row>
    <row r="4" spans="1:8" x14ac:dyDescent="0.35">
      <c r="A4" s="85" t="s">
        <v>1</v>
      </c>
      <c r="B4" s="104" t="s">
        <v>2</v>
      </c>
      <c r="C4" s="104"/>
      <c r="D4" s="105"/>
      <c r="E4" s="106" t="s">
        <v>159</v>
      </c>
      <c r="F4" s="107"/>
    </row>
    <row r="5" spans="1:8" x14ac:dyDescent="0.35">
      <c r="A5" s="49" t="s">
        <v>3</v>
      </c>
      <c r="B5" s="104" t="s">
        <v>158</v>
      </c>
      <c r="C5" s="104"/>
      <c r="D5" s="105"/>
      <c r="E5" s="108" t="s">
        <v>4</v>
      </c>
      <c r="F5" s="109"/>
    </row>
    <row r="6" spans="1:8" x14ac:dyDescent="0.35">
      <c r="A6" s="49" t="s">
        <v>157</v>
      </c>
      <c r="B6" s="5"/>
      <c r="C6" s="12"/>
      <c r="D6" s="52"/>
      <c r="E6" s="108" t="s">
        <v>5</v>
      </c>
      <c r="F6" s="109"/>
    </row>
    <row r="7" spans="1:8" x14ac:dyDescent="0.35">
      <c r="A7" s="49" t="s">
        <v>6</v>
      </c>
      <c r="B7" s="5"/>
      <c r="C7" s="12"/>
      <c r="D7" s="52"/>
      <c r="E7" s="108" t="s">
        <v>7</v>
      </c>
      <c r="F7" s="109"/>
    </row>
    <row r="8" spans="1:8" x14ac:dyDescent="0.35">
      <c r="A8" s="102" t="s">
        <v>8</v>
      </c>
      <c r="B8" s="5"/>
      <c r="C8" s="12"/>
      <c r="D8" s="52"/>
      <c r="E8" s="110" t="s">
        <v>9</v>
      </c>
      <c r="F8" s="111"/>
    </row>
    <row r="9" spans="1:8" ht="15" customHeight="1" x14ac:dyDescent="0.3">
      <c r="A9" s="49"/>
      <c r="B9" s="7"/>
      <c r="C9" s="9"/>
      <c r="D9" s="23"/>
      <c r="E9" s="24"/>
      <c r="F9" s="16"/>
    </row>
    <row r="10" spans="1:8" ht="25.2" customHeight="1" x14ac:dyDescent="0.3">
      <c r="A10" s="49"/>
      <c r="B10" s="86" t="s">
        <v>140</v>
      </c>
      <c r="C10" s="113" t="s">
        <v>142</v>
      </c>
      <c r="D10" s="113"/>
      <c r="E10" s="113"/>
      <c r="F10" s="113"/>
    </row>
    <row r="11" spans="1:8" s="14" customFormat="1" ht="25.2" customHeight="1" x14ac:dyDescent="0.3">
      <c r="A11" s="50"/>
      <c r="B11" s="88" t="s">
        <v>10</v>
      </c>
      <c r="C11" s="112" t="s">
        <v>141</v>
      </c>
      <c r="D11" s="112"/>
      <c r="E11" s="112"/>
      <c r="F11" s="112"/>
      <c r="G11" s="13"/>
      <c r="H11" s="13"/>
    </row>
    <row r="12" spans="1:8" s="14" customFormat="1" ht="25.2" customHeight="1" x14ac:dyDescent="0.3">
      <c r="A12" s="50"/>
      <c r="B12" s="54"/>
      <c r="C12" s="22"/>
      <c r="D12" s="25"/>
      <c r="E12" s="53"/>
      <c r="F12" s="17"/>
      <c r="G12" s="13"/>
      <c r="H12" s="13"/>
    </row>
    <row r="13" spans="1:8" s="14" customFormat="1" ht="30" customHeight="1" x14ac:dyDescent="0.3">
      <c r="A13" s="32" t="s">
        <v>11</v>
      </c>
      <c r="B13" s="37" t="s">
        <v>148</v>
      </c>
      <c r="C13" s="36" t="s">
        <v>149</v>
      </c>
      <c r="D13" s="33" t="s">
        <v>12</v>
      </c>
      <c r="E13" s="33" t="s">
        <v>13</v>
      </c>
      <c r="F13" s="63" t="s">
        <v>14</v>
      </c>
      <c r="G13" s="13"/>
      <c r="H13" s="13"/>
    </row>
    <row r="14" spans="1:8" s="14" customFormat="1" ht="19.95" customHeight="1" x14ac:dyDescent="0.3">
      <c r="A14" s="44"/>
      <c r="B14" s="41" t="s">
        <v>162</v>
      </c>
      <c r="C14" s="42">
        <f>+C15</f>
        <v>70</v>
      </c>
      <c r="D14" s="39"/>
      <c r="E14" s="40"/>
      <c r="F14" s="64"/>
      <c r="G14" s="13"/>
      <c r="H14" s="13"/>
    </row>
    <row r="15" spans="1:8" s="14" customFormat="1" ht="25.05" customHeight="1" x14ac:dyDescent="0.3">
      <c r="A15" s="99"/>
      <c r="B15" s="41" t="s">
        <v>161</v>
      </c>
      <c r="C15" s="100">
        <v>70</v>
      </c>
      <c r="D15" s="39"/>
      <c r="E15" s="40"/>
      <c r="F15" s="101"/>
      <c r="G15" s="13"/>
      <c r="H15" s="13"/>
    </row>
    <row r="16" spans="1:8" ht="15.6" x14ac:dyDescent="0.3">
      <c r="A16" s="45" t="s">
        <v>15</v>
      </c>
      <c r="B16" s="38"/>
      <c r="C16" s="26"/>
      <c r="D16" s="27"/>
      <c r="E16" s="29"/>
      <c r="F16" s="65"/>
    </row>
    <row r="17" spans="1:7" x14ac:dyDescent="0.35">
      <c r="A17" s="46"/>
      <c r="B17" s="5" t="s">
        <v>16</v>
      </c>
      <c r="C17" s="90">
        <v>1</v>
      </c>
      <c r="D17" s="27"/>
      <c r="E17" s="29"/>
      <c r="F17" s="65"/>
    </row>
    <row r="18" spans="1:7" x14ac:dyDescent="0.35">
      <c r="A18" s="46" t="s">
        <v>17</v>
      </c>
      <c r="B18" s="5" t="s">
        <v>160</v>
      </c>
      <c r="C18" s="90">
        <v>1</v>
      </c>
      <c r="D18" s="27">
        <v>20</v>
      </c>
      <c r="E18" s="30">
        <f>D18*C18</f>
        <v>20</v>
      </c>
      <c r="F18" s="65"/>
    </row>
    <row r="19" spans="1:7" x14ac:dyDescent="0.35">
      <c r="A19" s="46" t="s">
        <v>18</v>
      </c>
      <c r="B19" s="5" t="s">
        <v>19</v>
      </c>
      <c r="C19" s="90">
        <v>1</v>
      </c>
      <c r="D19" s="27">
        <v>29</v>
      </c>
      <c r="E19" s="30">
        <f>D19*C19</f>
        <v>29</v>
      </c>
      <c r="F19" s="65"/>
    </row>
    <row r="20" spans="1:7" x14ac:dyDescent="0.35">
      <c r="A20" s="46" t="s">
        <v>20</v>
      </c>
      <c r="B20" s="5" t="s">
        <v>21</v>
      </c>
      <c r="C20" s="90">
        <v>1</v>
      </c>
      <c r="D20" s="27">
        <v>35</v>
      </c>
      <c r="E20" s="30">
        <f>D20*C20</f>
        <v>35</v>
      </c>
      <c r="F20" s="65"/>
    </row>
    <row r="21" spans="1:7" x14ac:dyDescent="0.35">
      <c r="A21" s="46" t="s">
        <v>22</v>
      </c>
      <c r="B21" s="5" t="s">
        <v>23</v>
      </c>
      <c r="C21" s="90">
        <v>0</v>
      </c>
      <c r="D21" s="27">
        <v>28</v>
      </c>
      <c r="E21" s="30">
        <f>D21*C21</f>
        <v>0</v>
      </c>
      <c r="F21" s="65"/>
    </row>
    <row r="22" spans="1:7" x14ac:dyDescent="0.35">
      <c r="A22" s="43" t="s">
        <v>24</v>
      </c>
      <c r="B22" s="5" t="s">
        <v>25</v>
      </c>
      <c r="C22" s="90">
        <v>0</v>
      </c>
      <c r="D22" s="27">
        <v>28</v>
      </c>
      <c r="E22" s="30">
        <f>D22*C22</f>
        <v>0</v>
      </c>
      <c r="F22" s="65"/>
    </row>
    <row r="23" spans="1:7" x14ac:dyDescent="0.35">
      <c r="A23" s="51"/>
      <c r="B23" s="68"/>
      <c r="C23" s="98">
        <v>1</v>
      </c>
      <c r="D23" s="34"/>
      <c r="E23" s="70">
        <f>SUM(E18:E22)</f>
        <v>84</v>
      </c>
      <c r="F23" s="84">
        <f>E23*C17</f>
        <v>84</v>
      </c>
      <c r="G23" s="11"/>
    </row>
    <row r="24" spans="1:7" x14ac:dyDescent="0.35">
      <c r="A24" s="47" t="s">
        <v>26</v>
      </c>
      <c r="B24" s="15"/>
      <c r="C24" s="26"/>
      <c r="D24" s="27"/>
      <c r="E24" s="30">
        <f>G23*1</f>
        <v>0</v>
      </c>
      <c r="F24" s="65"/>
    </row>
    <row r="25" spans="1:7" x14ac:dyDescent="0.35">
      <c r="A25" s="46" t="s">
        <v>27</v>
      </c>
      <c r="B25" s="5" t="s">
        <v>28</v>
      </c>
      <c r="C25" s="90">
        <v>1</v>
      </c>
      <c r="D25" s="27">
        <v>20</v>
      </c>
      <c r="E25" s="30">
        <f>D25*C25</f>
        <v>20</v>
      </c>
      <c r="F25" s="65"/>
    </row>
    <row r="26" spans="1:7" x14ac:dyDescent="0.35">
      <c r="A26" s="46" t="s">
        <v>29</v>
      </c>
      <c r="B26" s="5" t="s">
        <v>30</v>
      </c>
      <c r="C26" s="90">
        <v>1</v>
      </c>
      <c r="D26" s="27">
        <v>29</v>
      </c>
      <c r="E26" s="30">
        <f>D26*C26</f>
        <v>29</v>
      </c>
      <c r="F26" s="65"/>
    </row>
    <row r="27" spans="1:7" x14ac:dyDescent="0.35">
      <c r="A27" s="46" t="s">
        <v>31</v>
      </c>
      <c r="B27" s="5" t="s">
        <v>32</v>
      </c>
      <c r="C27" s="90">
        <v>1</v>
      </c>
      <c r="D27" s="27">
        <v>35</v>
      </c>
      <c r="E27" s="30">
        <f>D27*C27</f>
        <v>35</v>
      </c>
      <c r="F27" s="65"/>
    </row>
    <row r="28" spans="1:7" x14ac:dyDescent="0.35">
      <c r="A28" s="46" t="s">
        <v>33</v>
      </c>
      <c r="B28" s="5" t="s">
        <v>34</v>
      </c>
      <c r="C28" s="90">
        <v>1</v>
      </c>
      <c r="D28" s="27">
        <v>28</v>
      </c>
      <c r="E28" s="30">
        <f>D28*C28</f>
        <v>28</v>
      </c>
      <c r="F28" s="65"/>
    </row>
    <row r="29" spans="1:7" x14ac:dyDescent="0.35">
      <c r="A29" s="51" t="s">
        <v>35</v>
      </c>
      <c r="B29" s="69" t="s">
        <v>36</v>
      </c>
      <c r="C29" s="91">
        <v>1</v>
      </c>
      <c r="D29" s="34">
        <v>28</v>
      </c>
      <c r="E29" s="70">
        <f>D29*C29</f>
        <v>28</v>
      </c>
      <c r="F29" s="84">
        <f>E25+E26+E27+E28+E29</f>
        <v>140</v>
      </c>
    </row>
    <row r="30" spans="1:7" x14ac:dyDescent="0.35">
      <c r="A30" s="46"/>
      <c r="B30" s="62"/>
      <c r="C30" s="26"/>
      <c r="D30" s="27"/>
      <c r="E30" s="31"/>
      <c r="F30" s="65"/>
    </row>
    <row r="31" spans="1:7" x14ac:dyDescent="0.35">
      <c r="A31" s="48" t="s">
        <v>37</v>
      </c>
      <c r="B31" s="8"/>
      <c r="C31" s="26"/>
      <c r="D31" s="27"/>
      <c r="E31" s="29"/>
      <c r="F31" s="65"/>
    </row>
    <row r="32" spans="1:7" x14ac:dyDescent="0.35">
      <c r="A32" s="46" t="s">
        <v>38</v>
      </c>
      <c r="B32" s="5" t="s">
        <v>39</v>
      </c>
      <c r="C32" s="90">
        <v>1</v>
      </c>
      <c r="D32" s="27">
        <v>20</v>
      </c>
      <c r="E32" s="30">
        <f>C32*D32</f>
        <v>20</v>
      </c>
      <c r="F32" s="65"/>
    </row>
    <row r="33" spans="1:6" x14ac:dyDescent="0.35">
      <c r="A33" s="46" t="s">
        <v>40</v>
      </c>
      <c r="B33" s="5" t="s">
        <v>41</v>
      </c>
      <c r="C33" s="90">
        <v>1</v>
      </c>
      <c r="D33" s="27">
        <v>29</v>
      </c>
      <c r="E33" s="30">
        <f>D33*C33</f>
        <v>29</v>
      </c>
      <c r="F33" s="65"/>
    </row>
    <row r="34" spans="1:6" x14ac:dyDescent="0.35">
      <c r="A34" s="46" t="s">
        <v>42</v>
      </c>
      <c r="B34" s="5" t="s">
        <v>43</v>
      </c>
      <c r="C34" s="90">
        <v>6</v>
      </c>
      <c r="D34" s="27">
        <v>35</v>
      </c>
      <c r="E34" s="30">
        <f>D34*C34</f>
        <v>210</v>
      </c>
      <c r="F34" s="65"/>
    </row>
    <row r="35" spans="1:6" x14ac:dyDescent="0.35">
      <c r="A35" s="51" t="s">
        <v>44</v>
      </c>
      <c r="B35" s="69" t="s">
        <v>45</v>
      </c>
      <c r="C35" s="91">
        <v>0</v>
      </c>
      <c r="D35" s="34">
        <v>28</v>
      </c>
      <c r="E35" s="70">
        <f>D35*C35</f>
        <v>0</v>
      </c>
      <c r="F35" s="84">
        <f>E32+E33+E34+E35</f>
        <v>259</v>
      </c>
    </row>
    <row r="36" spans="1:6" x14ac:dyDescent="0.35">
      <c r="A36" s="46"/>
      <c r="B36" s="5"/>
      <c r="C36" s="26"/>
      <c r="D36" s="27"/>
      <c r="E36" s="31"/>
      <c r="F36" s="65"/>
    </row>
    <row r="37" spans="1:6" x14ac:dyDescent="0.35">
      <c r="A37" s="48" t="s">
        <v>46</v>
      </c>
      <c r="B37" s="8"/>
      <c r="C37" s="26"/>
      <c r="D37" s="27"/>
      <c r="E37" s="29"/>
      <c r="F37" s="65"/>
    </row>
    <row r="38" spans="1:6" x14ac:dyDescent="0.35">
      <c r="A38" s="46" t="s">
        <v>47</v>
      </c>
      <c r="B38" s="5" t="s">
        <v>48</v>
      </c>
      <c r="C38" s="90">
        <v>1</v>
      </c>
      <c r="D38" s="27">
        <v>20</v>
      </c>
      <c r="E38" s="30">
        <f>D38*C38</f>
        <v>20</v>
      </c>
      <c r="F38" s="65"/>
    </row>
    <row r="39" spans="1:6" x14ac:dyDescent="0.35">
      <c r="A39" s="46" t="s">
        <v>49</v>
      </c>
      <c r="B39" s="5" t="s">
        <v>50</v>
      </c>
      <c r="C39" s="90">
        <v>1</v>
      </c>
      <c r="D39" s="27">
        <v>18</v>
      </c>
      <c r="E39" s="30">
        <f>D39*C39</f>
        <v>18</v>
      </c>
      <c r="F39" s="65"/>
    </row>
    <row r="40" spans="1:6" x14ac:dyDescent="0.35">
      <c r="A40" s="51" t="s">
        <v>51</v>
      </c>
      <c r="B40" s="69" t="s">
        <v>52</v>
      </c>
      <c r="C40" s="91">
        <v>1</v>
      </c>
      <c r="D40" s="34">
        <v>35</v>
      </c>
      <c r="E40" s="70">
        <f>D40*C40</f>
        <v>35</v>
      </c>
      <c r="F40" s="84">
        <f>E38+E39+E40</f>
        <v>73</v>
      </c>
    </row>
    <row r="41" spans="1:6" x14ac:dyDescent="0.35">
      <c r="A41" s="46"/>
      <c r="B41" s="5"/>
      <c r="C41" s="26"/>
      <c r="D41" s="27"/>
      <c r="E41" s="30"/>
      <c r="F41" s="66"/>
    </row>
    <row r="42" spans="1:6" x14ac:dyDescent="0.35">
      <c r="A42" s="71" t="s">
        <v>150</v>
      </c>
      <c r="B42" s="72"/>
      <c r="C42" s="91">
        <v>0</v>
      </c>
      <c r="D42" s="34">
        <v>1</v>
      </c>
      <c r="E42" s="70">
        <f>F40*1</f>
        <v>73</v>
      </c>
      <c r="F42" s="84">
        <f>+E42*D42</f>
        <v>73</v>
      </c>
    </row>
    <row r="43" spans="1:6" x14ac:dyDescent="0.35">
      <c r="A43" s="46"/>
      <c r="B43" s="5"/>
      <c r="C43" s="26"/>
      <c r="D43" s="27"/>
      <c r="E43" s="29"/>
      <c r="F43" s="65"/>
    </row>
    <row r="44" spans="1:6" x14ac:dyDescent="0.35">
      <c r="A44" s="48" t="s">
        <v>53</v>
      </c>
      <c r="B44" s="8"/>
      <c r="C44" s="26"/>
      <c r="D44" s="27"/>
      <c r="E44" s="29"/>
      <c r="F44" s="65"/>
    </row>
    <row r="45" spans="1:6" x14ac:dyDescent="0.35">
      <c r="A45" s="46" t="s">
        <v>54</v>
      </c>
      <c r="B45" s="5" t="s">
        <v>55</v>
      </c>
      <c r="C45" s="90">
        <v>1</v>
      </c>
      <c r="D45" s="27">
        <v>18</v>
      </c>
      <c r="E45" s="30">
        <f>D45*C45</f>
        <v>18</v>
      </c>
      <c r="F45" s="65"/>
    </row>
    <row r="46" spans="1:6" x14ac:dyDescent="0.35">
      <c r="A46" s="51" t="s">
        <v>56</v>
      </c>
      <c r="B46" s="69" t="s">
        <v>57</v>
      </c>
      <c r="C46" s="91">
        <v>1</v>
      </c>
      <c r="D46" s="34">
        <v>26</v>
      </c>
      <c r="E46" s="70">
        <f>D46*C46</f>
        <v>26</v>
      </c>
      <c r="F46" s="84">
        <f>E45+E46</f>
        <v>44</v>
      </c>
    </row>
    <row r="47" spans="1:6" x14ac:dyDescent="0.35">
      <c r="A47" s="46"/>
      <c r="B47" s="5"/>
      <c r="C47" s="26"/>
      <c r="D47" s="27"/>
      <c r="E47" s="29"/>
      <c r="F47" s="65"/>
    </row>
    <row r="48" spans="1:6" x14ac:dyDescent="0.35">
      <c r="A48" s="48" t="s">
        <v>58</v>
      </c>
      <c r="B48" s="8"/>
      <c r="C48" s="26"/>
      <c r="D48" s="27"/>
      <c r="E48" s="29"/>
      <c r="F48" s="65"/>
    </row>
    <row r="49" spans="1:6" x14ac:dyDescent="0.35">
      <c r="A49" s="46" t="s">
        <v>59</v>
      </c>
      <c r="B49" s="5" t="s">
        <v>60</v>
      </c>
      <c r="C49" s="90">
        <v>1</v>
      </c>
      <c r="D49" s="27">
        <v>20</v>
      </c>
      <c r="E49" s="30">
        <f>D49*C49</f>
        <v>20</v>
      </c>
      <c r="F49" s="65"/>
    </row>
    <row r="50" spans="1:6" x14ac:dyDescent="0.35">
      <c r="A50" s="46" t="s">
        <v>61</v>
      </c>
      <c r="B50" s="5" t="s">
        <v>62</v>
      </c>
      <c r="C50" s="90">
        <v>1</v>
      </c>
      <c r="D50" s="27">
        <v>29</v>
      </c>
      <c r="E50" s="30">
        <f>D50*C50</f>
        <v>29</v>
      </c>
      <c r="F50" s="65"/>
    </row>
    <row r="51" spans="1:6" x14ac:dyDescent="0.35">
      <c r="A51" s="51" t="s">
        <v>63</v>
      </c>
      <c r="B51" s="69" t="s">
        <v>64</v>
      </c>
      <c r="C51" s="91">
        <v>1</v>
      </c>
      <c r="D51" s="34">
        <v>35</v>
      </c>
      <c r="E51" s="70">
        <f>D51*C51</f>
        <v>35</v>
      </c>
      <c r="F51" s="84">
        <f>E49+E50+E51</f>
        <v>84</v>
      </c>
    </row>
    <row r="52" spans="1:6" x14ac:dyDescent="0.35">
      <c r="A52" s="46"/>
      <c r="B52" s="5"/>
      <c r="C52" s="26"/>
      <c r="D52" s="27"/>
      <c r="E52" s="30"/>
      <c r="F52" s="65"/>
    </row>
    <row r="53" spans="1:6" x14ac:dyDescent="0.35">
      <c r="A53" s="48" t="s">
        <v>65</v>
      </c>
      <c r="B53" s="8"/>
      <c r="C53" s="26"/>
      <c r="D53" s="27"/>
      <c r="E53" s="29"/>
      <c r="F53" s="65"/>
    </row>
    <row r="54" spans="1:6" x14ac:dyDescent="0.35">
      <c r="A54" s="46" t="s">
        <v>66</v>
      </c>
      <c r="B54" s="5" t="s">
        <v>67</v>
      </c>
      <c r="C54" s="90">
        <v>1</v>
      </c>
      <c r="D54" s="27">
        <v>85</v>
      </c>
      <c r="E54" s="30">
        <f>D54*C54</f>
        <v>85</v>
      </c>
      <c r="F54" s="65"/>
    </row>
    <row r="55" spans="1:6" x14ac:dyDescent="0.35">
      <c r="A55" s="46" t="s">
        <v>68</v>
      </c>
      <c r="B55" s="5" t="s">
        <v>69</v>
      </c>
      <c r="C55" s="90">
        <v>1</v>
      </c>
      <c r="D55" s="27">
        <v>30</v>
      </c>
      <c r="E55" s="30">
        <f>D55*C55</f>
        <v>30</v>
      </c>
      <c r="F55" s="65"/>
    </row>
    <row r="56" spans="1:6" x14ac:dyDescent="0.35">
      <c r="A56" s="51" t="s">
        <v>70</v>
      </c>
      <c r="B56" s="69" t="s">
        <v>71</v>
      </c>
      <c r="C56" s="91">
        <v>2</v>
      </c>
      <c r="D56" s="34">
        <v>38</v>
      </c>
      <c r="E56" s="70">
        <f>D56*C56</f>
        <v>76</v>
      </c>
      <c r="F56" s="84">
        <f>E54+E55+E56</f>
        <v>191</v>
      </c>
    </row>
    <row r="57" spans="1:6" x14ac:dyDescent="0.35">
      <c r="A57" s="46"/>
      <c r="B57" s="6" t="s">
        <v>72</v>
      </c>
      <c r="C57" s="26"/>
      <c r="D57" s="27"/>
      <c r="E57" s="29"/>
      <c r="F57" s="65"/>
    </row>
    <row r="58" spans="1:6" x14ac:dyDescent="0.35">
      <c r="A58" s="46" t="s">
        <v>73</v>
      </c>
      <c r="B58" s="5" t="s">
        <v>74</v>
      </c>
      <c r="C58" s="90">
        <v>1</v>
      </c>
      <c r="D58" s="27">
        <v>35</v>
      </c>
      <c r="E58" s="30">
        <f t="shared" ref="E58:E64" si="0">D58*C58</f>
        <v>35</v>
      </c>
      <c r="F58" s="65"/>
    </row>
    <row r="59" spans="1:6" x14ac:dyDescent="0.35">
      <c r="A59" s="46" t="s">
        <v>75</v>
      </c>
      <c r="B59" s="5" t="s">
        <v>76</v>
      </c>
      <c r="C59" s="90">
        <v>1</v>
      </c>
      <c r="D59" s="27">
        <v>68</v>
      </c>
      <c r="E59" s="30">
        <f t="shared" si="0"/>
        <v>68</v>
      </c>
      <c r="F59" s="65"/>
    </row>
    <row r="60" spans="1:6" x14ac:dyDescent="0.35">
      <c r="A60" s="46"/>
      <c r="B60" s="5" t="s">
        <v>151</v>
      </c>
      <c r="C60" s="90">
        <v>1</v>
      </c>
      <c r="D60" s="27">
        <v>35</v>
      </c>
      <c r="E60" s="30">
        <f>D60*C60</f>
        <v>35</v>
      </c>
      <c r="F60" s="65"/>
    </row>
    <row r="61" spans="1:6" x14ac:dyDescent="0.35">
      <c r="A61" s="46" t="s">
        <v>77</v>
      </c>
      <c r="B61" s="5" t="s">
        <v>78</v>
      </c>
      <c r="C61" s="90">
        <v>1</v>
      </c>
      <c r="D61" s="27">
        <v>35</v>
      </c>
      <c r="E61" s="30">
        <f t="shared" si="0"/>
        <v>35</v>
      </c>
      <c r="F61" s="65"/>
    </row>
    <row r="62" spans="1:6" x14ac:dyDescent="0.35">
      <c r="A62" s="46" t="s">
        <v>79</v>
      </c>
      <c r="B62" s="5" t="s">
        <v>152</v>
      </c>
      <c r="C62" s="90">
        <v>0</v>
      </c>
      <c r="D62" s="27">
        <v>35</v>
      </c>
      <c r="E62" s="30">
        <f t="shared" si="0"/>
        <v>0</v>
      </c>
      <c r="F62" s="65"/>
    </row>
    <row r="63" spans="1:6" x14ac:dyDescent="0.35">
      <c r="A63" s="46" t="s">
        <v>80</v>
      </c>
      <c r="B63" s="5" t="s">
        <v>81</v>
      </c>
      <c r="C63" s="90">
        <v>0</v>
      </c>
      <c r="D63" s="27">
        <v>25</v>
      </c>
      <c r="E63" s="30">
        <f t="shared" si="0"/>
        <v>0</v>
      </c>
      <c r="F63" s="65"/>
    </row>
    <row r="64" spans="1:6" x14ac:dyDescent="0.35">
      <c r="A64" s="51" t="s">
        <v>82</v>
      </c>
      <c r="B64" s="69" t="s">
        <v>83</v>
      </c>
      <c r="C64" s="91">
        <v>0</v>
      </c>
      <c r="D64" s="34">
        <v>38</v>
      </c>
      <c r="E64" s="70">
        <f t="shared" si="0"/>
        <v>0</v>
      </c>
      <c r="F64" s="84">
        <f>E58+E59+E60+E61+E62+E63+E64</f>
        <v>173</v>
      </c>
    </row>
    <row r="65" spans="1:8" x14ac:dyDescent="0.35">
      <c r="A65" s="48" t="s">
        <v>84</v>
      </c>
      <c r="B65" s="8"/>
      <c r="C65" s="89" t="s">
        <v>85</v>
      </c>
      <c r="D65" s="27"/>
      <c r="E65" s="29"/>
      <c r="F65" s="65"/>
    </row>
    <row r="66" spans="1:8" x14ac:dyDescent="0.35">
      <c r="A66" s="46" t="s">
        <v>86</v>
      </c>
      <c r="B66" s="5" t="s">
        <v>153</v>
      </c>
      <c r="C66" s="90">
        <v>1</v>
      </c>
      <c r="D66" s="28">
        <f>280*C17</f>
        <v>280</v>
      </c>
      <c r="E66" s="30">
        <f>D66*C66</f>
        <v>280</v>
      </c>
      <c r="F66" s="65"/>
    </row>
    <row r="67" spans="1:8" x14ac:dyDescent="0.35">
      <c r="A67" s="46" t="s">
        <v>87</v>
      </c>
      <c r="B67" s="5" t="s">
        <v>88</v>
      </c>
      <c r="C67" s="90">
        <v>1</v>
      </c>
      <c r="D67" s="27">
        <f>160*C17</f>
        <v>160</v>
      </c>
      <c r="E67" s="30">
        <f>D67*C67</f>
        <v>160</v>
      </c>
      <c r="F67" s="65"/>
    </row>
    <row r="68" spans="1:8" x14ac:dyDescent="0.35">
      <c r="A68" s="46" t="s">
        <v>89</v>
      </c>
      <c r="B68" s="5" t="s">
        <v>90</v>
      </c>
      <c r="C68" s="90">
        <v>0</v>
      </c>
      <c r="D68" s="27">
        <v>350</v>
      </c>
      <c r="E68" s="30">
        <f>D68*C68</f>
        <v>0</v>
      </c>
      <c r="F68" s="65"/>
    </row>
    <row r="69" spans="1:8" x14ac:dyDescent="0.35">
      <c r="A69" s="51" t="s">
        <v>91</v>
      </c>
      <c r="B69" s="35" t="s">
        <v>92</v>
      </c>
      <c r="C69" s="91">
        <v>0</v>
      </c>
      <c r="D69" s="34">
        <v>540</v>
      </c>
      <c r="E69" s="34">
        <f>D69*C69</f>
        <v>0</v>
      </c>
      <c r="F69" s="76">
        <f>E66+E67+E68+E69</f>
        <v>440</v>
      </c>
    </row>
    <row r="70" spans="1:8" ht="25.2" customHeight="1" x14ac:dyDescent="0.35">
      <c r="A70" s="59" t="s">
        <v>147</v>
      </c>
      <c r="B70" s="55"/>
      <c r="C70" s="56"/>
      <c r="D70" s="67"/>
      <c r="E70" s="78" t="s">
        <v>93</v>
      </c>
      <c r="F70" s="77">
        <f>F23+F29+F35+F40+F42+F46+F51+F56++F64+F69</f>
        <v>1561</v>
      </c>
    </row>
    <row r="71" spans="1:8" s="14" customFormat="1" ht="25.2" customHeight="1" x14ac:dyDescent="0.3">
      <c r="A71" s="87" t="s">
        <v>143</v>
      </c>
      <c r="B71" s="7"/>
      <c r="C71" s="57"/>
      <c r="D71" s="67"/>
      <c r="E71" s="80" t="s">
        <v>94</v>
      </c>
      <c r="F71" s="81">
        <f>F70*20/100</f>
        <v>312.2</v>
      </c>
      <c r="G71" s="13"/>
      <c r="H71" s="13"/>
    </row>
    <row r="72" spans="1:8" ht="25.2" customHeight="1" x14ac:dyDescent="0.35">
      <c r="A72" s="87" t="s">
        <v>144</v>
      </c>
      <c r="B72" s="5"/>
      <c r="C72" s="12"/>
      <c r="D72" s="58"/>
      <c r="E72" s="78" t="s">
        <v>95</v>
      </c>
      <c r="F72" s="79">
        <f>F70+F71</f>
        <v>1873.2</v>
      </c>
    </row>
    <row r="73" spans="1:8" ht="25.2" customHeight="1" x14ac:dyDescent="0.35">
      <c r="A73" s="87" t="s">
        <v>145</v>
      </c>
      <c r="B73" s="5"/>
      <c r="C73" s="12"/>
      <c r="D73" s="58"/>
      <c r="E73" s="82" t="s">
        <v>96</v>
      </c>
      <c r="F73" s="83">
        <f>F72*1</f>
        <v>1873.2</v>
      </c>
    </row>
    <row r="74" spans="1:8" ht="25.2" customHeight="1" x14ac:dyDescent="0.35">
      <c r="A74" s="87" t="s">
        <v>146</v>
      </c>
      <c r="B74" s="5"/>
      <c r="C74" s="12"/>
      <c r="D74" s="58"/>
      <c r="E74" s="96"/>
      <c r="F74" s="97"/>
    </row>
    <row r="75" spans="1:8" x14ac:dyDescent="0.35">
      <c r="A75" s="60" t="s">
        <v>154</v>
      </c>
      <c r="B75" s="5"/>
      <c r="C75" s="12"/>
      <c r="D75" s="58"/>
      <c r="E75" s="24"/>
      <c r="F75" s="73"/>
    </row>
    <row r="76" spans="1:8" x14ac:dyDescent="0.35">
      <c r="A76" s="60"/>
      <c r="B76" s="5"/>
      <c r="C76" s="12"/>
      <c r="D76" s="58"/>
      <c r="E76" s="24"/>
      <c r="F76" s="73"/>
    </row>
    <row r="77" spans="1:8" x14ac:dyDescent="0.35">
      <c r="A77" s="60"/>
      <c r="B77" s="5"/>
      <c r="C77" s="12"/>
      <c r="D77" s="58"/>
      <c r="E77" s="24"/>
      <c r="F77" s="73"/>
    </row>
    <row r="78" spans="1:8" x14ac:dyDescent="0.35">
      <c r="A78" s="60"/>
      <c r="B78" s="5"/>
      <c r="C78" s="12"/>
      <c r="D78" s="58"/>
      <c r="E78" s="24"/>
      <c r="F78" s="73"/>
    </row>
    <row r="79" spans="1:8" x14ac:dyDescent="0.35">
      <c r="A79" s="60"/>
      <c r="B79" s="5"/>
      <c r="C79" s="12"/>
      <c r="D79" s="58"/>
      <c r="E79" s="24"/>
      <c r="F79" s="73"/>
    </row>
    <row r="80" spans="1:8" x14ac:dyDescent="0.35">
      <c r="A80" s="60"/>
      <c r="B80" s="5"/>
      <c r="C80" s="12"/>
      <c r="D80" s="58"/>
      <c r="E80" s="24"/>
      <c r="F80" s="73"/>
    </row>
    <row r="81" spans="1:6" x14ac:dyDescent="0.35">
      <c r="A81" s="60"/>
      <c r="B81" s="5"/>
      <c r="C81" s="12"/>
      <c r="D81" s="58"/>
      <c r="E81" s="24"/>
      <c r="F81" s="73"/>
    </row>
    <row r="82" spans="1:6" x14ac:dyDescent="0.35">
      <c r="A82" s="60"/>
      <c r="B82" s="5"/>
      <c r="C82" s="12"/>
      <c r="D82" s="58"/>
      <c r="E82" s="24"/>
      <c r="F82" s="73"/>
    </row>
    <row r="83" spans="1:6" x14ac:dyDescent="0.35">
      <c r="A83" s="60"/>
      <c r="B83" s="5"/>
      <c r="C83" s="12"/>
      <c r="D83" s="58"/>
      <c r="E83" s="24"/>
      <c r="F83" s="73"/>
    </row>
    <row r="84" spans="1:6" x14ac:dyDescent="0.35">
      <c r="A84" s="60"/>
      <c r="B84" s="5"/>
      <c r="C84" s="12"/>
      <c r="D84" s="58"/>
      <c r="E84" s="24"/>
      <c r="F84" s="73"/>
    </row>
    <row r="85" spans="1:6" x14ac:dyDescent="0.35">
      <c r="A85" s="60"/>
      <c r="B85" s="5"/>
      <c r="C85" s="12"/>
      <c r="D85" s="23"/>
      <c r="E85" s="24"/>
      <c r="F85" s="73"/>
    </row>
    <row r="86" spans="1:6" x14ac:dyDescent="0.35">
      <c r="A86" s="60"/>
      <c r="B86" s="5"/>
      <c r="C86" s="12"/>
      <c r="D86" s="23"/>
      <c r="E86" s="24"/>
      <c r="F86" s="73"/>
    </row>
    <row r="87" spans="1:6" x14ac:dyDescent="0.35">
      <c r="A87" s="61"/>
      <c r="B87" s="103" t="s">
        <v>155</v>
      </c>
      <c r="C87" s="103"/>
      <c r="D87" s="103"/>
      <c r="E87" s="103"/>
      <c r="F87" s="74"/>
    </row>
  </sheetData>
  <sheetProtection algorithmName="SHA-512" hashValue="+e6UMX6jecZNNEScCOtC5NfgrKKho+pM6THJIO4cO3b3KuIa+JoZD90HHfnYnB2oykdQ0dR3RiFh35pFcsD0pw==" saltValue="z9m/TI01JAJvRvFqnHIizw==" spinCount="100000" sheet="1" objects="1" scenarios="1"/>
  <mergeCells count="11">
    <mergeCell ref="B87:E87"/>
    <mergeCell ref="B4:D4"/>
    <mergeCell ref="B5:D5"/>
    <mergeCell ref="B1:D1"/>
    <mergeCell ref="E4:F4"/>
    <mergeCell ref="E5:F5"/>
    <mergeCell ref="E6:F6"/>
    <mergeCell ref="E7:F7"/>
    <mergeCell ref="E8:F8"/>
    <mergeCell ref="C11:F11"/>
    <mergeCell ref="C10:F10"/>
  </mergeCells>
  <conditionalFormatting sqref="C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{45C4FCED-5E5B-4D1D-ABC3-3562AE5CD8AD}</x14:id>
        </ext>
      </extLst>
    </cfRule>
  </conditionalFormatting>
  <dataValidations count="38">
    <dataValidation type="list" allowBlank="1" showInputMessage="1" showErrorMessage="1" sqref="C17" xr:uid="{6D7CE7F2-2F47-4B7A-A582-9CDEDAEC16A2}">
      <formula1>Chambres</formula1>
    </dataValidation>
    <dataValidation type="list" allowBlank="1" showInputMessage="1" showErrorMessage="1" sqref="C18" xr:uid="{A9504DF6-4909-49EC-AAE0-1E4BE833C277}">
      <formula1>PL</formula1>
    </dataValidation>
    <dataValidation type="list" allowBlank="1" showInputMessage="1" showErrorMessage="1" sqref="C19" xr:uid="{1DFFB47B-2049-40F6-8E55-7176AF41F3E6}">
      <formula1>interC</formula1>
    </dataValidation>
    <dataValidation type="list" allowBlank="1" showInputMessage="1" showErrorMessage="1" sqref="C20" xr:uid="{939CD378-1BE1-4C74-B995-CAA6E094EDDA}">
      <formula1>PriseC</formula1>
    </dataValidation>
    <dataValidation type="list" allowBlank="1" showInputMessage="1" showErrorMessage="1" sqref="C21" xr:uid="{0D2F6386-ED0B-43E0-BEE6-EDF4E0FC50E4}">
      <formula1>TVC</formula1>
    </dataValidation>
    <dataValidation type="list" allowBlank="1" showInputMessage="1" showErrorMessage="1" sqref="C22:C23 C35" xr:uid="{FCF068DA-8EA4-45C6-9157-BBE772B59647}">
      <formula1>RJC</formula1>
    </dataValidation>
    <dataValidation type="list" allowBlank="1" showInputMessage="1" showErrorMessage="1" sqref="C25" xr:uid="{5CB452F9-C2FB-48F2-8DB0-DCE3F751B75E}">
      <formula1>PLS</formula1>
    </dataValidation>
    <dataValidation type="list" allowBlank="1" showInputMessage="1" showErrorMessage="1" sqref="C26" xr:uid="{EE674915-083F-4236-807D-EBBE04F4EB60}">
      <formula1>INTS</formula1>
    </dataValidation>
    <dataValidation type="list" allowBlank="1" showInputMessage="1" showErrorMessage="1" sqref="C27" xr:uid="{D3BF3472-A5CB-481C-8702-D6997BEFAD2B}">
      <formula1>PCS</formula1>
    </dataValidation>
    <dataValidation type="list" allowBlank="1" showInputMessage="1" showErrorMessage="1" sqref="C28" xr:uid="{80407903-C31D-45BA-B409-A48242201151}">
      <formula1>TVS</formula1>
    </dataValidation>
    <dataValidation type="list" allowBlank="1" showInputMessage="1" showErrorMessage="1" sqref="C29" xr:uid="{B22DC64C-2568-427F-8CB8-3D874BFE9195}">
      <formula1>RJS</formula1>
    </dataValidation>
    <dataValidation type="list" allowBlank="1" showInputMessage="1" showErrorMessage="1" sqref="C32" xr:uid="{F5EEEED6-B081-41F7-9C01-E790204BD54F}">
      <formula1>PLC</formula1>
    </dataValidation>
    <dataValidation type="list" allowBlank="1" showInputMessage="1" showErrorMessage="1" sqref="C33" xr:uid="{3483966D-6315-48E8-AD24-C9F11DAAE0A0}">
      <formula1>INTC</formula1>
    </dataValidation>
    <dataValidation type="list" allowBlank="1" showInputMessage="1" showErrorMessage="1" sqref="C34" xr:uid="{91F8546D-3350-4957-BB7D-47E4032B72BE}">
      <formula1>PCC</formula1>
    </dataValidation>
    <dataValidation type="list" allowBlank="1" showInputMessage="1" showErrorMessage="1" sqref="C38" xr:uid="{12A3654D-07CF-497D-A80D-F50656644B03}">
      <formula1>PLSDB</formula1>
    </dataValidation>
    <dataValidation type="list" allowBlank="1" showInputMessage="1" showErrorMessage="1" sqref="C39" xr:uid="{D9A3811C-2478-4FA8-9AC2-48BCC9C7A786}">
      <formula1>INTSDB</formula1>
    </dataValidation>
    <dataValidation type="list" allowBlank="1" showInputMessage="1" showErrorMessage="1" sqref="C40" xr:uid="{87D877FB-1521-41B8-B6F9-4CA3639314B9}">
      <formula1>PCSDB</formula1>
    </dataValidation>
    <dataValidation type="list" allowBlank="1" showInputMessage="1" showErrorMessage="1" sqref="C45" xr:uid="{76232DDC-E5F5-48C3-85E9-F1A7A876C646}">
      <formula1>PLWC</formula1>
    </dataValidation>
    <dataValidation type="list" allowBlank="1" showInputMessage="1" showErrorMessage="1" sqref="C46" xr:uid="{7213318F-A31A-4291-97AA-A03CA5E7F772}">
      <formula1>INTWC</formula1>
    </dataValidation>
    <dataValidation type="list" allowBlank="1" showInputMessage="1" showErrorMessage="1" sqref="C49" xr:uid="{795F817D-69C1-4A5F-8D2A-06064DF50D5F}">
      <formula1>PLCOUL</formula1>
    </dataValidation>
    <dataValidation type="list" allowBlank="1" showInputMessage="1" showErrorMessage="1" sqref="C50" xr:uid="{A318A415-5237-4488-8A48-D97002FC3466}">
      <formula1>INTCOUL</formula1>
    </dataValidation>
    <dataValidation type="list" allowBlank="1" showInputMessage="1" showErrorMessage="1" sqref="C51" xr:uid="{F571495F-D0E3-44FE-87B8-248F4A45FD3F}">
      <formula1>PCCOUL</formula1>
    </dataValidation>
    <dataValidation type="list" allowBlank="1" showInputMessage="1" showErrorMessage="1" sqref="C54" xr:uid="{866C4978-BF52-4871-921F-DE1F3F7D4145}">
      <formula1>PLT</formula1>
    </dataValidation>
    <dataValidation type="list" allowBlank="1" showInputMessage="1" showErrorMessage="1" sqref="C55" xr:uid="{01251F15-9F47-4E0B-8AAB-D31BCB7B6212}">
      <formula1>INTT</formula1>
    </dataValidation>
    <dataValidation type="list" allowBlank="1" showInputMessage="1" showErrorMessage="1" sqref="C56" xr:uid="{F05664DA-D1B3-460F-BA5E-E787F15E79D5}">
      <formula1>PCT</formula1>
    </dataValidation>
    <dataValidation type="list" allowBlank="1" showInputMessage="1" showErrorMessage="1" sqref="C58" xr:uid="{1C71EDCE-97BC-4C91-A86B-4FF5E5523EC5}">
      <formula1>FOUR</formula1>
    </dataValidation>
    <dataValidation type="list" allowBlank="1" showInputMessage="1" showErrorMessage="1" sqref="C59:C60" xr:uid="{D1768B7A-DF34-4BF4-9DE3-2BB79A83088F}">
      <formula1>CUISSON</formula1>
    </dataValidation>
    <dataValidation type="list" allowBlank="1" showInputMessage="1" showErrorMessage="1" sqref="C61" xr:uid="{A16C8711-16E4-474A-ACB1-F7BDA6781150}">
      <formula1>MLV</formula1>
    </dataValidation>
    <dataValidation type="list" allowBlank="1" showInputMessage="1" showErrorMessage="1" sqref="C62" xr:uid="{760FE2F8-1CE4-408E-AC43-2502A8EC4342}">
      <formula1>SL</formula1>
    </dataValidation>
    <dataValidation type="list" allowBlank="1" showInputMessage="1" showErrorMessage="1" sqref="C63" xr:uid="{C5F02D89-4100-49D8-BD3A-9C85DC59334E}">
      <formula1>BEC</formula1>
    </dataValidation>
    <dataValidation type="list" allowBlank="1" showInputMessage="1" showErrorMessage="1" sqref="C64" xr:uid="{ADC66B0D-EA6E-4E6A-A9B7-6E4E696C4DA8}">
      <formula1>VR</formula1>
    </dataValidation>
    <dataValidation type="list" allowBlank="1" showInputMessage="1" showErrorMessage="1" sqref="C66" xr:uid="{DCE24E96-57AC-4533-95EA-26A96D08DF55}">
      <formula1>TD</formula1>
    </dataValidation>
    <dataValidation type="list" allowBlank="1" showInputMessage="1" showErrorMessage="1" sqref="C67" xr:uid="{337DEA0F-C74F-4172-A3D1-F172A59FB929}">
      <formula1>VDI</formula1>
    </dataValidation>
    <dataValidation type="list" allowBlank="1" showInputMessage="1" showErrorMessage="1" sqref="C68" xr:uid="{62E6F28B-A3F7-4C63-8FEC-56DAD52270E3}">
      <formula1>VMCS</formula1>
    </dataValidation>
    <dataValidation type="list" allowBlank="1" showInputMessage="1" showErrorMessage="1" sqref="C69" xr:uid="{FA2EDF47-807E-41DE-B20C-853275E6A7B1}">
      <formula1>VMCD</formula1>
    </dataValidation>
    <dataValidation type="list" allowBlank="1" showInputMessage="1" showErrorMessage="1" sqref="C42" xr:uid="{6066646F-FF10-430F-8D2A-A3BBC24B32F5}">
      <formula1>SDBS</formula1>
    </dataValidation>
    <dataValidation type="list" allowBlank="1" showInputMessage="1" showErrorMessage="1" sqref="C65" xr:uid="{6ED8E04D-C81F-4B5D-BE5B-B480217147C2}">
      <formula1>TDM</formula1>
    </dataValidation>
    <dataValidation type="list" allowBlank="1" showInputMessage="1" showErrorMessage="1" sqref="B11" xr:uid="{05819DAB-C218-402F-B729-63AEAC52D00E}">
      <formula1>MARQUE</formula1>
    </dataValidation>
  </dataValidations>
  <hyperlinks>
    <hyperlink ref="A8" r:id="rId1" xr:uid="{6BBD3F1F-6891-420B-97CE-4FA5274CCE2F}"/>
  </hyperlinks>
  <pageMargins left="0.70866141732283472" right="0.70866141732283472" top="0.15748031496062992" bottom="0.35433070866141736" header="0.31496062992125984" footer="0.31496062992125984"/>
  <pageSetup paperSize="9" scale="49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Scroll Bar 4">
              <controlPr defaultSize="0" autoPict="0">
                <anchor moveWithCells="1">
                  <from>
                    <xdr:col>1</xdr:col>
                    <xdr:colOff>3055620</xdr:colOff>
                    <xdr:row>14</xdr:row>
                    <xdr:rowOff>7620</xdr:rowOff>
                  </from>
                  <to>
                    <xdr:col>1</xdr:col>
                    <xdr:colOff>5128260</xdr:colOff>
                    <xdr:row>14</xdr:row>
                    <xdr:rowOff>297180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C4FCED-5E5B-4D1D-ABC3-3562AE5CD8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5354-01BE-433A-A7CC-55855876A606}">
  <sheetPr published="0"/>
  <dimension ref="A1:AN22"/>
  <sheetViews>
    <sheetView topLeftCell="S1" workbookViewId="0">
      <selection activeCell="AC14" sqref="AC14"/>
    </sheetView>
  </sheetViews>
  <sheetFormatPr baseColWidth="10" defaultColWidth="11.44140625" defaultRowHeight="14.4" x14ac:dyDescent="0.3"/>
  <cols>
    <col min="1" max="1" width="26.88671875" customWidth="1"/>
    <col min="2" max="2" width="23.88671875" style="1" customWidth="1"/>
    <col min="3" max="3" width="13.44140625" style="1" customWidth="1"/>
    <col min="4" max="4" width="14.33203125" style="1" customWidth="1"/>
    <col min="5" max="7" width="19" style="1" customWidth="1"/>
    <col min="8" max="8" width="11" style="1" customWidth="1"/>
    <col min="23" max="30" width="11.5546875" style="1"/>
    <col min="32" max="34" width="11.5546875" style="1"/>
  </cols>
  <sheetData>
    <row r="1" spans="1:40" x14ac:dyDescent="0.3">
      <c r="A1" t="s">
        <v>97</v>
      </c>
      <c r="B1" s="2" t="s">
        <v>98</v>
      </c>
      <c r="C1" s="2" t="s">
        <v>15</v>
      </c>
      <c r="D1" s="2" t="s">
        <v>99</v>
      </c>
      <c r="E1" s="2" t="s">
        <v>100</v>
      </c>
      <c r="F1" s="2" t="s">
        <v>101</v>
      </c>
      <c r="G1" s="2" t="s">
        <v>102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103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  <c r="W1" s="2" t="s">
        <v>117</v>
      </c>
      <c r="X1" s="2" t="s">
        <v>118</v>
      </c>
      <c r="Y1" s="2" t="s">
        <v>119</v>
      </c>
      <c r="Z1" s="2" t="s">
        <v>120</v>
      </c>
      <c r="AA1" s="2" t="s">
        <v>121</v>
      </c>
      <c r="AB1" s="2" t="s">
        <v>122</v>
      </c>
      <c r="AC1" s="2" t="s">
        <v>123</v>
      </c>
      <c r="AD1" s="2" t="s">
        <v>124</v>
      </c>
      <c r="AE1" s="2" t="s">
        <v>125</v>
      </c>
      <c r="AF1" s="2" t="s">
        <v>126</v>
      </c>
      <c r="AG1" s="2" t="s">
        <v>80</v>
      </c>
      <c r="AH1" s="2" t="s">
        <v>82</v>
      </c>
      <c r="AI1" s="2" t="s">
        <v>127</v>
      </c>
      <c r="AJ1" s="2" t="s">
        <v>87</v>
      </c>
      <c r="AK1" s="2" t="s">
        <v>89</v>
      </c>
      <c r="AL1" s="2" t="s">
        <v>128</v>
      </c>
      <c r="AM1" s="2" t="s">
        <v>129</v>
      </c>
      <c r="AN1" s="2" t="s">
        <v>130</v>
      </c>
    </row>
    <row r="2" spans="1:40" x14ac:dyDescent="0.3">
      <c r="A2" t="s">
        <v>10</v>
      </c>
      <c r="B2" s="1">
        <v>30</v>
      </c>
      <c r="C2" s="1">
        <v>1</v>
      </c>
      <c r="D2" s="1">
        <v>1</v>
      </c>
      <c r="E2" s="1">
        <v>1</v>
      </c>
      <c r="F2" s="1">
        <v>1</v>
      </c>
      <c r="G2" s="1">
        <v>0</v>
      </c>
      <c r="H2" s="1">
        <v>0</v>
      </c>
      <c r="I2" s="1">
        <v>1</v>
      </c>
      <c r="J2" s="1">
        <v>1</v>
      </c>
      <c r="K2" s="1">
        <v>1</v>
      </c>
      <c r="L2" s="1">
        <v>0</v>
      </c>
      <c r="M2" s="1">
        <v>1</v>
      </c>
      <c r="N2" s="1">
        <v>1</v>
      </c>
      <c r="O2" s="1">
        <v>1</v>
      </c>
      <c r="P2" s="1">
        <v>6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3">
        <v>0</v>
      </c>
      <c r="AA2" s="4">
        <v>0</v>
      </c>
      <c r="AB2" s="4">
        <v>0</v>
      </c>
      <c r="AC2" s="4">
        <v>0</v>
      </c>
      <c r="AD2" s="4">
        <v>0</v>
      </c>
      <c r="AE2" s="1">
        <v>1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t="s">
        <v>131</v>
      </c>
    </row>
    <row r="3" spans="1:40" x14ac:dyDescent="0.3">
      <c r="A3" t="s">
        <v>132</v>
      </c>
      <c r="B3" s="1">
        <v>35</v>
      </c>
      <c r="C3" s="1">
        <v>2</v>
      </c>
      <c r="D3" s="1">
        <v>2</v>
      </c>
      <c r="E3" s="1">
        <v>2</v>
      </c>
      <c r="F3" s="1">
        <v>2</v>
      </c>
      <c r="G3" s="1">
        <v>1</v>
      </c>
      <c r="H3" s="1">
        <v>1</v>
      </c>
      <c r="I3" s="1">
        <v>2</v>
      </c>
      <c r="J3" s="1">
        <v>2</v>
      </c>
      <c r="K3" s="1">
        <v>2</v>
      </c>
      <c r="L3" s="1">
        <v>1</v>
      </c>
      <c r="M3" s="1">
        <v>2</v>
      </c>
      <c r="N3" s="1">
        <v>2</v>
      </c>
      <c r="O3" s="1">
        <v>2</v>
      </c>
      <c r="P3" s="1">
        <v>7</v>
      </c>
      <c r="Q3" s="1">
        <v>2</v>
      </c>
      <c r="R3" s="1">
        <v>2</v>
      </c>
      <c r="S3" s="1">
        <v>2</v>
      </c>
      <c r="T3" s="1">
        <v>2</v>
      </c>
      <c r="U3" s="1">
        <v>2</v>
      </c>
      <c r="V3" s="1">
        <v>2</v>
      </c>
      <c r="W3" s="1">
        <v>2</v>
      </c>
      <c r="X3" s="1">
        <v>2</v>
      </c>
      <c r="Y3" s="1">
        <v>2</v>
      </c>
      <c r="Z3" s="3">
        <v>1</v>
      </c>
      <c r="AA3" s="4">
        <v>1</v>
      </c>
      <c r="AB3" s="4">
        <v>1</v>
      </c>
      <c r="AC3" s="4">
        <v>1</v>
      </c>
      <c r="AD3" s="4">
        <v>1</v>
      </c>
      <c r="AE3" s="1">
        <v>2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1</v>
      </c>
      <c r="AM3" s="1">
        <v>1</v>
      </c>
      <c r="AN3" t="s">
        <v>85</v>
      </c>
    </row>
    <row r="4" spans="1:40" x14ac:dyDescent="0.3">
      <c r="A4" t="s">
        <v>133</v>
      </c>
      <c r="B4" s="1">
        <v>40</v>
      </c>
      <c r="C4" s="1">
        <v>3</v>
      </c>
      <c r="D4" s="1">
        <v>3</v>
      </c>
      <c r="E4" s="1">
        <v>3</v>
      </c>
      <c r="F4" s="1">
        <v>3</v>
      </c>
      <c r="G4" s="1">
        <v>2</v>
      </c>
      <c r="H4" s="1">
        <v>2</v>
      </c>
      <c r="I4" s="1">
        <v>3</v>
      </c>
      <c r="J4" s="1">
        <v>3</v>
      </c>
      <c r="K4" s="1">
        <v>3</v>
      </c>
      <c r="L4" s="1">
        <v>2</v>
      </c>
      <c r="M4" s="1">
        <v>3</v>
      </c>
      <c r="N4" s="1">
        <v>3</v>
      </c>
      <c r="O4" s="1">
        <v>3</v>
      </c>
      <c r="P4" s="1">
        <v>8</v>
      </c>
      <c r="R4" s="1">
        <v>3</v>
      </c>
      <c r="W4" s="1">
        <v>3</v>
      </c>
      <c r="X4" s="1">
        <v>3</v>
      </c>
      <c r="Y4" s="1">
        <v>3</v>
      </c>
      <c r="Z4" s="3">
        <v>2</v>
      </c>
      <c r="AA4" s="4">
        <v>2</v>
      </c>
      <c r="AB4" s="4">
        <v>2</v>
      </c>
      <c r="AC4" s="4">
        <v>2</v>
      </c>
      <c r="AD4" s="4">
        <v>2</v>
      </c>
      <c r="AF4" s="1">
        <v>2</v>
      </c>
      <c r="AG4" s="1">
        <v>2</v>
      </c>
      <c r="AH4" s="1">
        <v>2</v>
      </c>
      <c r="AM4">
        <v>2</v>
      </c>
      <c r="AN4" t="s">
        <v>134</v>
      </c>
    </row>
    <row r="5" spans="1:40" x14ac:dyDescent="0.3">
      <c r="A5" t="s">
        <v>135</v>
      </c>
      <c r="B5" s="1">
        <v>45</v>
      </c>
      <c r="C5" s="1">
        <v>4</v>
      </c>
      <c r="D5" s="1">
        <v>4</v>
      </c>
      <c r="F5" s="1">
        <v>4</v>
      </c>
      <c r="I5" s="1">
        <v>4</v>
      </c>
      <c r="J5" s="1">
        <v>4</v>
      </c>
      <c r="K5" s="1">
        <v>4</v>
      </c>
      <c r="L5" s="1">
        <v>3</v>
      </c>
      <c r="M5" s="1">
        <v>4</v>
      </c>
      <c r="N5" s="1">
        <v>4</v>
      </c>
      <c r="O5" s="1">
        <v>4</v>
      </c>
      <c r="R5" s="1">
        <v>4</v>
      </c>
      <c r="W5" s="1">
        <v>4</v>
      </c>
      <c r="X5" s="1">
        <v>4</v>
      </c>
      <c r="Y5" s="1">
        <v>4</v>
      </c>
      <c r="Z5" s="3">
        <v>3</v>
      </c>
      <c r="AA5" s="4">
        <v>3</v>
      </c>
      <c r="AB5" s="4">
        <v>3</v>
      </c>
      <c r="AH5" s="1">
        <v>3</v>
      </c>
    </row>
    <row r="6" spans="1:40" x14ac:dyDescent="0.3">
      <c r="A6" t="s">
        <v>136</v>
      </c>
      <c r="B6" s="1">
        <v>50</v>
      </c>
      <c r="C6" s="1">
        <v>5</v>
      </c>
      <c r="F6" s="1">
        <v>5</v>
      </c>
      <c r="I6" s="1">
        <v>5</v>
      </c>
      <c r="J6" s="1">
        <v>5</v>
      </c>
      <c r="K6" s="1">
        <v>5</v>
      </c>
      <c r="L6" s="1">
        <v>4</v>
      </c>
      <c r="N6" s="1">
        <v>5</v>
      </c>
      <c r="O6" s="1">
        <v>5</v>
      </c>
      <c r="W6" s="1">
        <v>5</v>
      </c>
      <c r="X6" s="1">
        <v>5</v>
      </c>
      <c r="Y6" s="1">
        <v>5</v>
      </c>
      <c r="Z6" s="3">
        <v>4</v>
      </c>
      <c r="AA6" s="4">
        <v>4</v>
      </c>
      <c r="AB6" s="4">
        <v>4</v>
      </c>
      <c r="AH6" s="1">
        <v>4</v>
      </c>
    </row>
    <row r="7" spans="1:40" x14ac:dyDescent="0.3">
      <c r="A7" t="s">
        <v>137</v>
      </c>
      <c r="B7" s="1">
        <v>55</v>
      </c>
      <c r="I7" s="1">
        <v>6</v>
      </c>
      <c r="J7" s="1">
        <v>6</v>
      </c>
      <c r="K7" s="1">
        <v>6</v>
      </c>
      <c r="L7" s="1"/>
      <c r="N7" s="1">
        <v>6</v>
      </c>
      <c r="O7" s="1">
        <v>6</v>
      </c>
      <c r="W7" s="1">
        <v>6</v>
      </c>
      <c r="X7" s="1">
        <v>6</v>
      </c>
      <c r="Y7" s="1">
        <v>6</v>
      </c>
      <c r="Z7" s="3">
        <v>5</v>
      </c>
      <c r="AA7" s="4">
        <v>5</v>
      </c>
      <c r="AB7" s="4">
        <v>5</v>
      </c>
      <c r="AH7" s="1">
        <v>5</v>
      </c>
    </row>
    <row r="8" spans="1:40" x14ac:dyDescent="0.3">
      <c r="A8" t="s">
        <v>138</v>
      </c>
      <c r="B8" s="1">
        <v>60</v>
      </c>
      <c r="I8" s="1">
        <v>7</v>
      </c>
      <c r="J8" s="1">
        <v>7</v>
      </c>
      <c r="K8" s="1">
        <v>7</v>
      </c>
      <c r="L8" s="1"/>
      <c r="N8" s="1">
        <v>7</v>
      </c>
      <c r="O8" s="1">
        <v>7</v>
      </c>
      <c r="W8" s="1">
        <v>7</v>
      </c>
      <c r="X8" s="1">
        <v>7</v>
      </c>
      <c r="Y8" s="1">
        <v>7</v>
      </c>
      <c r="Z8" s="3">
        <v>6</v>
      </c>
      <c r="AA8" s="4">
        <v>6</v>
      </c>
      <c r="AB8" s="4">
        <v>6</v>
      </c>
      <c r="AH8" s="1">
        <v>6</v>
      </c>
    </row>
    <row r="9" spans="1:40" x14ac:dyDescent="0.3">
      <c r="B9" s="1">
        <v>65</v>
      </c>
      <c r="I9" s="1">
        <v>8</v>
      </c>
      <c r="J9" s="1">
        <v>8</v>
      </c>
      <c r="K9" s="1">
        <v>8</v>
      </c>
      <c r="L9" s="1"/>
      <c r="N9" s="1">
        <v>8</v>
      </c>
      <c r="O9" s="1">
        <v>8</v>
      </c>
      <c r="W9" s="1">
        <v>8</v>
      </c>
      <c r="X9" s="1">
        <v>8</v>
      </c>
      <c r="Y9" s="1">
        <v>8</v>
      </c>
      <c r="Z9" s="3">
        <v>7</v>
      </c>
      <c r="AA9" s="4">
        <v>7</v>
      </c>
      <c r="AB9" s="4">
        <v>7</v>
      </c>
      <c r="AH9" s="1">
        <v>7</v>
      </c>
    </row>
    <row r="10" spans="1:40" x14ac:dyDescent="0.3">
      <c r="B10" s="1">
        <v>70</v>
      </c>
      <c r="D10"/>
      <c r="Z10" s="3">
        <v>8</v>
      </c>
      <c r="AA10" s="4">
        <v>8</v>
      </c>
      <c r="AB10" s="4">
        <v>8</v>
      </c>
      <c r="AH10" s="1">
        <v>8</v>
      </c>
    </row>
    <row r="11" spans="1:40" x14ac:dyDescent="0.3">
      <c r="B11" s="1">
        <v>75</v>
      </c>
      <c r="D11"/>
      <c r="AH11" s="1">
        <v>9</v>
      </c>
    </row>
    <row r="12" spans="1:40" x14ac:dyDescent="0.3">
      <c r="B12" s="1">
        <v>80</v>
      </c>
      <c r="D12"/>
      <c r="AH12" s="1">
        <v>10</v>
      </c>
    </row>
    <row r="13" spans="1:40" x14ac:dyDescent="0.3">
      <c r="B13" s="1">
        <v>85</v>
      </c>
      <c r="D13"/>
    </row>
    <row r="14" spans="1:40" x14ac:dyDescent="0.3">
      <c r="B14" s="1">
        <v>90</v>
      </c>
      <c r="D14"/>
    </row>
    <row r="15" spans="1:40" x14ac:dyDescent="0.3">
      <c r="B15" s="1">
        <v>95</v>
      </c>
      <c r="D15"/>
    </row>
    <row r="16" spans="1:40" x14ac:dyDescent="0.3">
      <c r="B16" s="1">
        <v>100</v>
      </c>
      <c r="D16"/>
    </row>
    <row r="17" spans="2:2" x14ac:dyDescent="0.3">
      <c r="B17" s="1">
        <v>110</v>
      </c>
    </row>
    <row r="18" spans="2:2" x14ac:dyDescent="0.3">
      <c r="B18" s="1">
        <v>115</v>
      </c>
    </row>
    <row r="19" spans="2:2" x14ac:dyDescent="0.3">
      <c r="B19" s="1">
        <v>120</v>
      </c>
    </row>
    <row r="20" spans="2:2" x14ac:dyDescent="0.3">
      <c r="B20" s="1">
        <v>125</v>
      </c>
    </row>
    <row r="21" spans="2:2" x14ac:dyDescent="0.3">
      <c r="B21" s="1">
        <v>130</v>
      </c>
    </row>
    <row r="22" spans="2:2" x14ac:dyDescent="0.3">
      <c r="B22" s="1">
        <v>150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41</vt:i4>
      </vt:variant>
    </vt:vector>
  </HeadingPairs>
  <TitlesOfParts>
    <vt:vector size="43" baseType="lpstr">
      <vt:lpstr>Feuil1</vt:lpstr>
      <vt:lpstr>Données</vt:lpstr>
      <vt:lpstr>BEC</vt:lpstr>
      <vt:lpstr>Chambres</vt:lpstr>
      <vt:lpstr>CUISSON</vt:lpstr>
      <vt:lpstr>Devis</vt:lpstr>
      <vt:lpstr>Devis_pieuvres</vt:lpstr>
      <vt:lpstr>FOUR</vt:lpstr>
      <vt:lpstr>INTC</vt:lpstr>
      <vt:lpstr>INTCOUL</vt:lpstr>
      <vt:lpstr>interC</vt:lpstr>
      <vt:lpstr>INTS</vt:lpstr>
      <vt:lpstr>INTSDB</vt:lpstr>
      <vt:lpstr>INTT</vt:lpstr>
      <vt:lpstr>INTWC</vt:lpstr>
      <vt:lpstr>MARQUE</vt:lpstr>
      <vt:lpstr>MLV</vt:lpstr>
      <vt:lpstr>PCC</vt:lpstr>
      <vt:lpstr>PCCOUL</vt:lpstr>
      <vt:lpstr>PCS</vt:lpstr>
      <vt:lpstr>PCSDB</vt:lpstr>
      <vt:lpstr>PCT</vt:lpstr>
      <vt:lpstr>PL</vt:lpstr>
      <vt:lpstr>PLC</vt:lpstr>
      <vt:lpstr>PLCOUL</vt:lpstr>
      <vt:lpstr>PLS</vt:lpstr>
      <vt:lpstr>PLSDB</vt:lpstr>
      <vt:lpstr>PLT</vt:lpstr>
      <vt:lpstr>PLWC</vt:lpstr>
      <vt:lpstr>PriseC</vt:lpstr>
      <vt:lpstr>RJC</vt:lpstr>
      <vt:lpstr>RJS</vt:lpstr>
      <vt:lpstr>SDBS</vt:lpstr>
      <vt:lpstr>SL</vt:lpstr>
      <vt:lpstr>Surface</vt:lpstr>
      <vt:lpstr>TD</vt:lpstr>
      <vt:lpstr>TDM</vt:lpstr>
      <vt:lpstr>TVC</vt:lpstr>
      <vt:lpstr>TVS</vt:lpstr>
      <vt:lpstr>VDI</vt:lpstr>
      <vt:lpstr>VMCD</vt:lpstr>
      <vt:lpstr>VMCS</vt:lpstr>
      <vt:lpstr>VR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Citylek</dc:creator>
  <cp:keywords/>
  <dc:description/>
  <cp:lastModifiedBy>Nordine Krafess</cp:lastModifiedBy>
  <cp:revision/>
  <dcterms:created xsi:type="dcterms:W3CDTF">2023-10-10T08:40:49Z</dcterms:created>
  <dcterms:modified xsi:type="dcterms:W3CDTF">2023-11-01T09:28:32Z</dcterms:modified>
  <cp:category/>
  <cp:contentStatus/>
</cp:coreProperties>
</file>